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uloCesarFerrariJun\Downloads\"/>
    </mc:Choice>
  </mc:AlternateContent>
  <xr:revisionPtr revIDLastSave="0" documentId="8_{E060D664-450E-4B2E-BE12-48D55D4F758C}" xr6:coauthVersionLast="47" xr6:coauthVersionMax="47" xr10:uidLastSave="{00000000-0000-0000-0000-000000000000}"/>
  <bookViews>
    <workbookView showHorizontalScroll="0" showSheetTabs="0" xWindow="-108" yWindow="-108" windowWidth="23256" windowHeight="12456" activeTab="3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90" i="7" l="1"/>
  <c r="AJ81" i="7"/>
  <c r="AJ67" i="7"/>
  <c r="AJ27" i="7"/>
  <c r="AJ47" i="7" s="1"/>
  <c r="AJ84" i="7" s="1"/>
  <c r="AK67" i="7"/>
  <c r="AK27" i="7" l="1"/>
  <c r="AK47" i="7" s="1"/>
  <c r="AK81" i="7"/>
  <c r="AK90" i="7"/>
  <c r="AI27" i="7"/>
  <c r="AI47" i="7" s="1"/>
  <c r="AH90" i="7"/>
  <c r="AH81" i="7"/>
  <c r="AH67" i="7"/>
  <c r="AH27" i="7"/>
  <c r="AH47" i="7" s="1"/>
  <c r="AI90" i="7"/>
  <c r="AG90" i="7"/>
  <c r="AI81" i="7"/>
  <c r="AG81" i="7"/>
  <c r="AI67" i="7"/>
  <c r="AG67" i="7"/>
  <c r="AG27" i="7"/>
  <c r="AG47" i="7" s="1"/>
  <c r="AH27" i="6"/>
  <c r="AG27" i="6"/>
  <c r="AG22" i="6"/>
  <c r="AH22" i="6"/>
  <c r="AH19" i="6"/>
  <c r="AG19" i="6"/>
  <c r="AH15" i="6"/>
  <c r="AG15" i="6"/>
  <c r="AH13" i="6"/>
  <c r="AG13" i="6"/>
  <c r="AF55" i="5"/>
  <c r="AF57" i="5"/>
  <c r="AE55" i="5"/>
  <c r="AE57" i="5"/>
  <c r="AF52" i="5"/>
  <c r="AE52" i="5"/>
  <c r="AF45" i="5"/>
  <c r="AE45" i="5"/>
  <c r="AF39" i="5"/>
  <c r="AE39" i="5"/>
  <c r="AF27" i="5"/>
  <c r="AF25" i="5"/>
  <c r="AE27" i="5"/>
  <c r="AF14" i="5"/>
  <c r="AE14" i="5"/>
  <c r="AK84" i="7" l="1"/>
  <c r="AG84" i="7"/>
  <c r="AH84" i="7"/>
  <c r="AI84" i="7"/>
  <c r="AF19" i="6"/>
  <c r="AF13" i="6"/>
  <c r="AF6" i="6"/>
  <c r="AD52" i="5"/>
  <c r="AD55" i="5" s="1"/>
  <c r="AD45" i="5"/>
  <c r="AD39" i="5"/>
  <c r="AD25" i="5"/>
  <c r="AD14" i="5"/>
  <c r="AF90" i="7"/>
  <c r="AF81" i="7"/>
  <c r="AF67" i="7"/>
  <c r="AF27" i="7"/>
  <c r="AF47" i="7" s="1"/>
  <c r="AE90" i="7"/>
  <c r="AE81" i="7"/>
  <c r="AE67" i="7"/>
  <c r="AE27" i="7"/>
  <c r="AE47" i="7" s="1"/>
  <c r="AE19" i="6"/>
  <c r="AE13" i="6"/>
  <c r="AE6" i="6"/>
  <c r="AD27" i="5" l="1"/>
  <c r="AD57" i="5"/>
  <c r="AF84" i="7"/>
  <c r="AF15" i="6"/>
  <c r="AF22" i="6" s="1"/>
  <c r="AF27" i="6" s="1"/>
  <c r="AE15" i="6"/>
  <c r="AE22" i="6" s="1"/>
  <c r="AE27" i="6" s="1"/>
  <c r="AE84" i="7"/>
  <c r="AE25" i="5" l="1"/>
  <c r="AC52" i="5"/>
  <c r="AC55" i="5" s="1"/>
  <c r="AC45" i="5"/>
  <c r="AC39" i="5"/>
  <c r="AC25" i="5"/>
  <c r="AC14" i="5"/>
  <c r="AC27" i="5" l="1"/>
  <c r="AC57" i="5"/>
  <c r="AD90" i="7" l="1"/>
  <c r="AD81" i="7"/>
  <c r="AD67" i="7"/>
  <c r="AD27" i="7"/>
  <c r="AD47" i="7" s="1"/>
  <c r="AD19" i="6"/>
  <c r="AD13" i="6"/>
  <c r="AD6" i="6"/>
  <c r="AB52" i="5"/>
  <c r="AB55" i="5" s="1"/>
  <c r="AB45" i="5"/>
  <c r="AB39" i="5"/>
  <c r="AB25" i="5"/>
  <c r="AB14" i="5"/>
  <c r="AC90" i="7"/>
  <c r="AC81" i="7"/>
  <c r="AC67" i="7"/>
  <c r="AC27" i="7"/>
  <c r="AC47" i="7" s="1"/>
  <c r="AC19" i="6"/>
  <c r="AC13" i="6"/>
  <c r="AC6" i="6"/>
  <c r="AD15" i="6" l="1"/>
  <c r="AD22" i="6" s="1"/>
  <c r="AD27" i="6" s="1"/>
  <c r="AB27" i="5"/>
  <c r="AB57" i="5"/>
  <c r="AD84" i="7"/>
  <c r="AC15" i="6"/>
  <c r="AC22" i="6" s="1"/>
  <c r="AC27" i="6" s="1"/>
  <c r="AC84" i="7"/>
  <c r="AA52" i="5" l="1"/>
  <c r="AA55" i="5" s="1"/>
  <c r="AA45" i="5"/>
  <c r="AA39" i="5"/>
  <c r="AA25" i="5"/>
  <c r="AA14" i="5"/>
  <c r="AB90" i="7"/>
  <c r="AB81" i="7"/>
  <c r="AB67" i="7"/>
  <c r="AB27" i="7"/>
  <c r="AB47" i="7" s="1"/>
  <c r="AB19" i="6"/>
  <c r="AB13" i="6"/>
  <c r="AB6" i="6"/>
  <c r="AB15" i="6" l="1"/>
  <c r="AB22" i="6" s="1"/>
  <c r="AB27" i="6" s="1"/>
  <c r="AA27" i="5"/>
  <c r="AA57" i="5"/>
  <c r="AB84" i="7"/>
  <c r="Z52" i="5" l="1"/>
  <c r="Z55" i="5" s="1"/>
  <c r="Z45" i="5"/>
  <c r="Z39" i="5"/>
  <c r="Z25" i="5"/>
  <c r="Z14" i="5"/>
  <c r="D27" i="7"/>
  <c r="D47" i="7" s="1"/>
  <c r="D67" i="7"/>
  <c r="D81" i="7"/>
  <c r="D87" i="7"/>
  <c r="Z27" i="5" l="1"/>
  <c r="Z57" i="5"/>
  <c r="D84" i="7"/>
  <c r="AA19" i="6"/>
  <c r="AA13" i="6"/>
  <c r="AA6" i="6"/>
  <c r="AA15" i="6" l="1"/>
  <c r="AA22" i="6" s="1"/>
  <c r="AA27" i="6" s="1"/>
  <c r="Y52" i="5" l="1"/>
  <c r="Y55" i="5" s="1"/>
  <c r="Y45" i="5"/>
  <c r="Y39" i="5"/>
  <c r="Y25" i="5"/>
  <c r="Y14" i="5"/>
  <c r="V90" i="7"/>
  <c r="W47" i="7"/>
  <c r="Z90" i="7"/>
  <c r="Z81" i="7"/>
  <c r="Z67" i="7"/>
  <c r="Z27" i="7"/>
  <c r="Z47" i="7" s="1"/>
  <c r="O25" i="5"/>
  <c r="P25" i="5"/>
  <c r="Q25" i="5"/>
  <c r="R25" i="5"/>
  <c r="S25" i="5"/>
  <c r="T25" i="5"/>
  <c r="U25" i="5"/>
  <c r="V25" i="5"/>
  <c r="W25" i="5"/>
  <c r="X25" i="5"/>
  <c r="D25" i="5"/>
  <c r="E25" i="5"/>
  <c r="F25" i="5"/>
  <c r="G25" i="5"/>
  <c r="H25" i="5"/>
  <c r="I25" i="5"/>
  <c r="J25" i="5"/>
  <c r="K25" i="5"/>
  <c r="L25" i="5"/>
  <c r="M25" i="5"/>
  <c r="N25" i="5"/>
  <c r="C25" i="5"/>
  <c r="Y27" i="5" l="1"/>
  <c r="Y57" i="5"/>
  <c r="Z84" i="7"/>
  <c r="AA27" i="7"/>
  <c r="AA47" i="7" s="1"/>
  <c r="AA67" i="7"/>
  <c r="AA81" i="7"/>
  <c r="AA90" i="7"/>
  <c r="Z19" i="6"/>
  <c r="Z13" i="6"/>
  <c r="Z6" i="6"/>
  <c r="AA84" i="7" l="1"/>
  <c r="Z15" i="6"/>
  <c r="Z22" i="6" s="1"/>
  <c r="Z27" i="6" s="1"/>
  <c r="X52" i="5" l="1"/>
  <c r="X55" i="5" s="1"/>
  <c r="X45" i="5"/>
  <c r="X39" i="5"/>
  <c r="X14" i="5"/>
  <c r="Y19" i="6"/>
  <c r="Y13" i="6"/>
  <c r="Y6" i="6"/>
  <c r="W52" i="5"/>
  <c r="W55" i="5" s="1"/>
  <c r="W45" i="5"/>
  <c r="W39" i="5"/>
  <c r="W14" i="5"/>
  <c r="Y15" i="6" l="1"/>
  <c r="Y22" i="6" s="1"/>
  <c r="Y27" i="6" s="1"/>
  <c r="X27" i="5"/>
  <c r="X57" i="5"/>
  <c r="W57" i="5"/>
  <c r="W27" i="5"/>
  <c r="Y90" i="7" l="1"/>
  <c r="Y81" i="7"/>
  <c r="Y67" i="7"/>
  <c r="Y27" i="7"/>
  <c r="Y47" i="7" s="1"/>
  <c r="X19" i="6"/>
  <c r="X13" i="6"/>
  <c r="X6" i="6"/>
  <c r="V52" i="5"/>
  <c r="V55" i="5" s="1"/>
  <c r="V45" i="5"/>
  <c r="V39" i="5"/>
  <c r="V14" i="5"/>
  <c r="V57" i="5" l="1"/>
  <c r="X15" i="6"/>
  <c r="X22" i="6" s="1"/>
  <c r="X27" i="6" s="1"/>
  <c r="Y84" i="7"/>
  <c r="V27" i="5"/>
  <c r="W67" i="7" l="1"/>
  <c r="U27" i="7" l="1"/>
  <c r="U47" i="7" s="1"/>
  <c r="V27" i="7"/>
  <c r="V47" i="7" s="1"/>
  <c r="U67" i="7"/>
  <c r="V67" i="7"/>
  <c r="U81" i="7"/>
  <c r="V81" i="7"/>
  <c r="U84" i="7" l="1"/>
  <c r="V84" i="7"/>
  <c r="X90" i="7"/>
  <c r="X81" i="7"/>
  <c r="X67" i="7"/>
  <c r="X27" i="7"/>
  <c r="X47" i="7" s="1"/>
  <c r="W90" i="7"/>
  <c r="W81" i="7"/>
  <c r="W6" i="6"/>
  <c r="V19" i="6"/>
  <c r="V13" i="6"/>
  <c r="V6" i="6"/>
  <c r="U19" i="6"/>
  <c r="U13" i="6"/>
  <c r="U6" i="6"/>
  <c r="W22" i="6" l="1"/>
  <c r="W27" i="6" s="1"/>
  <c r="W84" i="7"/>
  <c r="X84" i="7"/>
  <c r="U15" i="6"/>
  <c r="U22" i="6" s="1"/>
  <c r="U27" i="6" s="1"/>
  <c r="V15" i="6"/>
  <c r="V22" i="6" s="1"/>
  <c r="V27" i="6" s="1"/>
  <c r="U52" i="5" l="1"/>
  <c r="U55" i="5" s="1"/>
  <c r="U45" i="5"/>
  <c r="U39" i="5"/>
  <c r="U14" i="5"/>
  <c r="U27" i="5" s="1"/>
  <c r="T52" i="5"/>
  <c r="T55" i="5" s="1"/>
  <c r="T39" i="5"/>
  <c r="U90" i="7"/>
  <c r="T19" i="6"/>
  <c r="T13" i="6"/>
  <c r="T6" i="6"/>
  <c r="T45" i="5"/>
  <c r="T14" i="5"/>
  <c r="T15" i="6" l="1"/>
  <c r="T22" i="6" s="1"/>
  <c r="T27" i="6" s="1"/>
  <c r="U57" i="5"/>
  <c r="T27" i="5"/>
  <c r="S52" i="5" l="1"/>
  <c r="S55" i="5" s="1"/>
  <c r="S45" i="5"/>
  <c r="S39" i="5"/>
  <c r="S14" i="5"/>
  <c r="AG6" i="6"/>
  <c r="R90" i="7"/>
  <c r="S90" i="7"/>
  <c r="T90" i="7"/>
  <c r="AL90" i="7"/>
  <c r="AM90" i="7"/>
  <c r="AN90" i="7"/>
  <c r="AO90" i="7"/>
  <c r="AP90" i="7"/>
  <c r="AQ90" i="7"/>
  <c r="AR90" i="7"/>
  <c r="AS90" i="7"/>
  <c r="AT90" i="7"/>
  <c r="AU90" i="7"/>
  <c r="AV90" i="7"/>
  <c r="AW90" i="7"/>
  <c r="AX90" i="7"/>
  <c r="AY90" i="7"/>
  <c r="AZ90" i="7"/>
  <c r="BA90" i="7"/>
  <c r="BB90" i="7"/>
  <c r="BC90" i="7"/>
  <c r="BD90" i="7"/>
  <c r="BE90" i="7"/>
  <c r="BF90" i="7"/>
  <c r="BG90" i="7"/>
  <c r="BH90" i="7"/>
  <c r="BI90" i="7"/>
  <c r="BJ90" i="7"/>
  <c r="BK90" i="7"/>
  <c r="BL90" i="7"/>
  <c r="BM90" i="7"/>
  <c r="BN90" i="7"/>
  <c r="BO90" i="7"/>
  <c r="BP90" i="7"/>
  <c r="BQ90" i="7"/>
  <c r="BR90" i="7"/>
  <c r="BS90" i="7"/>
  <c r="BT90" i="7"/>
  <c r="BU90" i="7"/>
  <c r="BV90" i="7"/>
  <c r="BW90" i="7"/>
  <c r="BX90" i="7"/>
  <c r="BY90" i="7"/>
  <c r="BZ90" i="7"/>
  <c r="CA90" i="7"/>
  <c r="CB90" i="7"/>
  <c r="CC90" i="7"/>
  <c r="CD90" i="7"/>
  <c r="CE90" i="7"/>
  <c r="CF90" i="7"/>
  <c r="CG90" i="7"/>
  <c r="CH90" i="7"/>
  <c r="CI90" i="7"/>
  <c r="CJ90" i="7"/>
  <c r="CK90" i="7"/>
  <c r="CL90" i="7"/>
  <c r="CM90" i="7"/>
  <c r="CN90" i="7"/>
  <c r="CO90" i="7"/>
  <c r="CP90" i="7"/>
  <c r="CQ90" i="7"/>
  <c r="CR90" i="7"/>
  <c r="CS90" i="7"/>
  <c r="CT90" i="7"/>
  <c r="CU90" i="7"/>
  <c r="CV90" i="7"/>
  <c r="CW90" i="7"/>
  <c r="CX90" i="7"/>
  <c r="CY90" i="7"/>
  <c r="CZ90" i="7"/>
  <c r="DA90" i="7"/>
  <c r="DB90" i="7"/>
  <c r="DC90" i="7"/>
  <c r="DD90" i="7"/>
  <c r="DE90" i="7"/>
  <c r="DF90" i="7"/>
  <c r="DG90" i="7"/>
  <c r="DH90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B84" i="7"/>
  <c r="CC84" i="7"/>
  <c r="CD84" i="7"/>
  <c r="CE84" i="7"/>
  <c r="CF84" i="7"/>
  <c r="CG84" i="7"/>
  <c r="CH84" i="7"/>
  <c r="CI84" i="7"/>
  <c r="CJ84" i="7"/>
  <c r="CK84" i="7"/>
  <c r="CL84" i="7"/>
  <c r="CM84" i="7"/>
  <c r="CN84" i="7"/>
  <c r="CO84" i="7"/>
  <c r="CP84" i="7"/>
  <c r="CQ84" i="7"/>
  <c r="CR84" i="7"/>
  <c r="CS84" i="7"/>
  <c r="CT84" i="7"/>
  <c r="CU84" i="7"/>
  <c r="CV84" i="7"/>
  <c r="CW84" i="7"/>
  <c r="CX84" i="7"/>
  <c r="CY84" i="7"/>
  <c r="CZ84" i="7"/>
  <c r="DA84" i="7"/>
  <c r="DB84" i="7"/>
  <c r="DC84" i="7"/>
  <c r="DD84" i="7"/>
  <c r="DE84" i="7"/>
  <c r="DF84" i="7"/>
  <c r="DG84" i="7"/>
  <c r="DH84" i="7"/>
  <c r="R81" i="7"/>
  <c r="S81" i="7"/>
  <c r="T81" i="7"/>
  <c r="R67" i="7"/>
  <c r="S67" i="7"/>
  <c r="T67" i="7"/>
  <c r="E27" i="7"/>
  <c r="F27" i="7"/>
  <c r="G27" i="7"/>
  <c r="H27" i="7"/>
  <c r="I27" i="7"/>
  <c r="J27" i="7"/>
  <c r="K27" i="7"/>
  <c r="N27" i="7"/>
  <c r="O27" i="7"/>
  <c r="P27" i="7"/>
  <c r="Q27" i="7"/>
  <c r="R27" i="7"/>
  <c r="R47" i="7" s="1"/>
  <c r="S27" i="7"/>
  <c r="S47" i="7" s="1"/>
  <c r="T27" i="7"/>
  <c r="T47" i="7" s="1"/>
  <c r="R19" i="6"/>
  <c r="S19" i="6"/>
  <c r="R13" i="6"/>
  <c r="S13" i="6"/>
  <c r="R6" i="6"/>
  <c r="S6" i="6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C39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T57" i="5"/>
  <c r="C52" i="5"/>
  <c r="R45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S27" i="5"/>
  <c r="S84" i="7"/>
  <c r="T84" i="7"/>
  <c r="R84" i="7"/>
  <c r="S57" i="5"/>
  <c r="R27" i="5"/>
  <c r="Q45" i="5" l="1"/>
  <c r="P45" i="5"/>
  <c r="O45" i="5"/>
  <c r="N45" i="5"/>
  <c r="N57" i="5" s="1"/>
  <c r="M45" i="5"/>
  <c r="L45" i="5"/>
  <c r="L57" i="5" s="1"/>
  <c r="K45" i="5"/>
  <c r="J45" i="5"/>
  <c r="I45" i="5"/>
  <c r="H45" i="5"/>
  <c r="G45" i="5"/>
  <c r="F45" i="5"/>
  <c r="F57" i="5" s="1"/>
  <c r="E45" i="5"/>
  <c r="D45" i="5"/>
  <c r="D57" i="5" s="1"/>
  <c r="C45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14" i="5"/>
  <c r="C14" i="5"/>
  <c r="Q90" i="7"/>
  <c r="Q81" i="7"/>
  <c r="Q67" i="7"/>
  <c r="Q47" i="7"/>
  <c r="Q19" i="6"/>
  <c r="Q6" i="6"/>
  <c r="Q13" i="6"/>
  <c r="J57" i="5" l="1"/>
  <c r="D27" i="5"/>
  <c r="G57" i="5"/>
  <c r="O57" i="5"/>
  <c r="H57" i="5"/>
  <c r="P57" i="5"/>
  <c r="I57" i="5"/>
  <c r="Q57" i="5"/>
  <c r="C57" i="5"/>
  <c r="K57" i="5"/>
  <c r="C27" i="5"/>
  <c r="E57" i="5"/>
  <c r="M57" i="5"/>
  <c r="Q84" i="7"/>
  <c r="Q15" i="6"/>
  <c r="Q22" i="6" s="1"/>
  <c r="Q27" i="6" s="1"/>
  <c r="P67" i="7" l="1"/>
  <c r="P87" i="7"/>
  <c r="P81" i="7"/>
  <c r="P47" i="7" l="1"/>
  <c r="P84" i="7" s="1"/>
  <c r="P90" i="7"/>
  <c r="P19" i="6"/>
  <c r="M30" i="7"/>
  <c r="M5" i="7"/>
  <c r="M27" i="7" s="1"/>
  <c r="L30" i="7"/>
  <c r="L5" i="7"/>
  <c r="L27" i="7" s="1"/>
  <c r="P13" i="6" l="1"/>
  <c r="P6" i="6"/>
  <c r="N87" i="7"/>
  <c r="M87" i="7"/>
  <c r="P15" i="6" l="1"/>
  <c r="P22" i="6" s="1"/>
  <c r="P27" i="6" s="1"/>
  <c r="L87" i="7"/>
  <c r="J87" i="7" l="1"/>
  <c r="I87" i="7"/>
  <c r="H87" i="7"/>
  <c r="G87" i="7"/>
  <c r="E87" i="7" l="1"/>
  <c r="F87" i="7"/>
  <c r="O90" i="7" l="1"/>
  <c r="N90" i="7"/>
  <c r="M90" i="7"/>
  <c r="L90" i="7"/>
  <c r="K90" i="7"/>
  <c r="J90" i="7"/>
  <c r="I90" i="7"/>
  <c r="H90" i="7"/>
  <c r="G90" i="7"/>
  <c r="F90" i="7"/>
  <c r="E90" i="7"/>
  <c r="D90" i="7"/>
  <c r="O81" i="7"/>
  <c r="N81" i="7"/>
  <c r="M81" i="7"/>
  <c r="L81" i="7"/>
  <c r="K81" i="7"/>
  <c r="J81" i="7"/>
  <c r="I81" i="7"/>
  <c r="H81" i="7"/>
  <c r="G81" i="7"/>
  <c r="F81" i="7"/>
  <c r="E81" i="7"/>
  <c r="O67" i="7"/>
  <c r="N67" i="7"/>
  <c r="M67" i="7"/>
  <c r="L67" i="7"/>
  <c r="K67" i="7"/>
  <c r="J67" i="7"/>
  <c r="I67" i="7"/>
  <c r="H67" i="7"/>
  <c r="G67" i="7"/>
  <c r="F67" i="7"/>
  <c r="E67" i="7"/>
  <c r="O47" i="7"/>
  <c r="N47" i="7"/>
  <c r="M47" i="7"/>
  <c r="L47" i="7"/>
  <c r="K47" i="7"/>
  <c r="J47" i="7"/>
  <c r="I47" i="7"/>
  <c r="H47" i="7"/>
  <c r="G47" i="7"/>
  <c r="F47" i="7"/>
  <c r="E47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4" i="7"/>
  <c r="F84" i="7"/>
  <c r="L84" i="7"/>
  <c r="N15" i="6"/>
  <c r="N22" i="6" s="1"/>
  <c r="N27" i="6" s="1"/>
  <c r="J15" i="6"/>
  <c r="J22" i="6" s="1"/>
  <c r="J27" i="6" s="1"/>
  <c r="F15" i="6"/>
  <c r="F22" i="6" s="1"/>
  <c r="F27" i="6" s="1"/>
  <c r="N84" i="7"/>
  <c r="M84" i="7"/>
  <c r="G84" i="7"/>
  <c r="O84" i="7"/>
  <c r="H84" i="7"/>
  <c r="J84" i="7"/>
  <c r="I84" i="7"/>
  <c r="K84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<sst xmlns="http://schemas.openxmlformats.org/spreadsheetml/2006/main" count="415" uniqueCount="170">
  <si>
    <t>ATIVO / ASSETS</t>
  </si>
  <si>
    <t>1T18</t>
  </si>
  <si>
    <t>2T18</t>
  </si>
  <si>
    <t>3T18</t>
  </si>
  <si>
    <t>1T19</t>
  </si>
  <si>
    <t>2T19</t>
  </si>
  <si>
    <t>3T19</t>
  </si>
  <si>
    <t>1T20</t>
  </si>
  <si>
    <t>2T20</t>
  </si>
  <si>
    <t>3T20</t>
  </si>
  <si>
    <t>1T21</t>
  </si>
  <si>
    <t>2T21</t>
  </si>
  <si>
    <t>3T21</t>
  </si>
  <si>
    <t>1T22</t>
  </si>
  <si>
    <t>2T22</t>
  </si>
  <si>
    <t>3T22</t>
  </si>
  <si>
    <t>1T23</t>
  </si>
  <si>
    <t>2T23</t>
  </si>
  <si>
    <t>3T23</t>
  </si>
  <si>
    <t>1T24</t>
  </si>
  <si>
    <t>2T24</t>
  </si>
  <si>
    <t>3T24</t>
  </si>
  <si>
    <t>1T25</t>
  </si>
  <si>
    <t>2T25</t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</si>
  <si>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</si>
  <si>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</si>
  <si>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</si>
  <si>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</si>
  <si>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</si>
  <si>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</si>
  <si>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t>-</t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</si>
  <si>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</si>
  <si>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</si>
  <si>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</si>
  <si>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</si>
  <si>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</si>
  <si>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</si>
  <si>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</si>
  <si>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t>Partes relacionadas / Related parties</t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</si>
  <si>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</si>
  <si>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</si>
  <si>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</si>
  <si>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</si>
  <si>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</si>
  <si>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</si>
  <si>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t xml:space="preserve">PASSIVO / LIABILITIES </t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</si>
  <si>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</si>
  <si>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</si>
  <si>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</si>
  <si>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</si>
  <si>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</si>
  <si>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</si>
  <si>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</si>
  <si>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</si>
  <si>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</si>
  <si>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</si>
  <si>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</si>
  <si>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</si>
  <si>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</si>
  <si>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</si>
  <si>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</si>
  <si>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</si>
  <si>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</si>
  <si>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</si>
  <si>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</si>
  <si>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</si>
  <si>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t>Participação não controladores / Non-controlling' equity</t>
  </si>
  <si>
    <t>Total do patrimônio líquido / Total shareholders'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</si>
  <si>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</si>
  <si>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4T18</t>
  </si>
  <si>
    <t>4T19</t>
  </si>
  <si>
    <t>4T20</t>
  </si>
  <si>
    <t>4T21</t>
  </si>
  <si>
    <t>4T22</t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</si>
  <si>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</si>
  <si>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</si>
  <si>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</si>
  <si>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</si>
  <si>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</si>
  <si>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</si>
  <si>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</si>
  <si>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</si>
  <si>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</si>
  <si>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</si>
  <si>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</si>
  <si>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</si>
  <si>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</si>
  <si>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</si>
  <si>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</si>
  <si>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</si>
  <si>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</si>
  <si>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</si>
  <si>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</si>
  <si>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</si>
  <si>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</si>
  <si>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t>Baixa por impairment / Write-off for impairment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</si>
  <si>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</si>
  <si>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Perda esperada para créditos de liquidação duvidosa</t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</si>
  <si>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</si>
  <si>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</si>
  <si>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</si>
  <si>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</si>
  <si>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</si>
  <si>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</si>
  <si>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</si>
  <si>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</si>
  <si>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</si>
  <si>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t>Dividendos a pagar / Dividends payable</t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</si>
  <si>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</si>
  <si>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>Valor Justo 2TM/</t>
    </r>
    <r>
      <rPr>
        <i/>
        <sz val="10.5"/>
        <color rgb="FF000B32"/>
        <rFont val="Neue Haas Unica W1G"/>
      </rPr>
      <t>Fair Value 2TM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</si>
  <si>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</si>
  <si>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</si>
  <si>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t xml:space="preserve"> </t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</si>
  <si>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</si>
  <si>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</si>
  <si>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</si>
  <si>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</si>
  <si>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</si>
  <si>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</si>
  <si>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</si>
  <si>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</si>
  <si>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</si>
  <si>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</si>
  <si>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</si>
  <si>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</si>
  <si>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</si>
  <si>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</si>
  <si>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</si>
  <si>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</si>
  <si>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t>Fluxo de caixa das atividades de investimento / Cash flow from investing activities</t>
  </si>
  <si>
    <t>Aquisição de investimento / Acquisition of investment</t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</si>
  <si>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</si>
  <si>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</si>
  <si>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</si>
  <si>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</si>
  <si>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t>Combinação de negócios / Business combination</t>
  </si>
  <si>
    <t>Aquisição de controlada, líquido do caixa / Acquisition of subsidiary, net of cash</t>
  </si>
  <si>
    <t>Aquisição de controlada, com ações em tesouraria / Acquisition of subsidiary, with treasury shares</t>
  </si>
  <si>
    <t>Outros ativos / Other assets</t>
  </si>
  <si>
    <t>Aquisição de imobilizado / Acquisition of property and equipment</t>
  </si>
  <si>
    <t>Aquisição de intangível / Acquisition of intangible assets</t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</si>
  <si>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</si>
  <si>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</si>
  <si>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Aumento Arrendamento Financeiro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</si>
  <si>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</si>
  <si>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</si>
  <si>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</si>
  <si>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</si>
  <si>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Dividendos Pagos/ Dividends Paid</t>
  </si>
  <si>
    <t>Pagamento de arrendamentos / Payment of leases</t>
  </si>
  <si>
    <t>Partes relacionadas - ativo / Related parties - Assets</t>
  </si>
  <si>
    <t>Partes relacionadas - passivo / Related parties - Liabilities</t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</si>
  <si>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</si>
  <si>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</si>
  <si>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</si>
  <si>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</si>
  <si>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</si>
  <si>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</si>
  <si>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</si>
  <si>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</si>
  <si>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Aplicação financeira LP/Long-term financial investment</t>
  </si>
  <si>
    <t>Caixa Liquido utilizado pelas atividades de operacionais provenientes de operações descontinuadas / et cash used in operating activities from discontinued operations</t>
  </si>
  <si>
    <t>Aplicação em Titulos Publicos / Investment in Government Bonds</t>
  </si>
  <si>
    <t>Juros Ativos / Active Interest</t>
  </si>
  <si>
    <t>Caixa Liquido utilizado pelas atividades de financiamento provenientes de operações descontinuadas / Net cash used in financing activities from discontinued operations</t>
  </si>
  <si>
    <t>3T25</t>
  </si>
  <si>
    <t>4T25</t>
  </si>
  <si>
    <t>Aplicação financeira vinculada / Linked financial application</t>
  </si>
  <si>
    <t>Recebimentos Investimentos Alienados / Receipts from Sold Investments</t>
  </si>
  <si>
    <t>1T26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</si>
</sst>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3" fillId="4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  <xf numFmtId="164" fontId="33" fillId="4" borderId="0" xfId="1" applyNumberFormat="1" applyFont="1" applyFill="1" applyAlignment="1">
      <alignment horizontal="right" vertical="center"/>
    </xf>
    <xf numFmtId="165" fontId="33" fillId="4" borderId="0" xfId="1" applyNumberFormat="1" applyFont="1" applyFill="1" applyAlignment="1">
      <alignment horizontal="right" vertical="center"/>
    </xf>
    <xf numFmtId="164" fontId="33" fillId="2" borderId="0" xfId="1" applyNumberFormat="1" applyFont="1" applyFill="1" applyAlignment="1">
      <alignment horizontal="right" vertical="center"/>
    </xf>
    <xf numFmtId="165" fontId="33" fillId="2" borderId="0" xfId="1" applyNumberFormat="1" applyFont="1" applyFill="1" applyAlignment="1">
      <alignment horizontal="right" vertical="center"/>
    </xf>
    <xf numFmtId="164" fontId="34" fillId="2" borderId="1" xfId="1" applyNumberFormat="1" applyFont="1" applyFill="1" applyBorder="1" applyAlignment="1">
      <alignment horizontal="right" vertical="center"/>
    </xf>
    <xf numFmtId="164" fontId="33" fillId="4" borderId="0" xfId="0" applyNumberFormat="1" applyFont="1" applyFill="1" applyAlignment="1">
      <alignment vertical="center"/>
    </xf>
    <xf numFmtId="164" fontId="33" fillId="4" borderId="0" xfId="0" applyNumberFormat="1" applyFont="1" applyFill="1" applyAlignment="1">
      <alignment horizontal="right" vertical="center"/>
    </xf>
    <xf numFmtId="164" fontId="33" fillId="2" borderId="0" xfId="1" applyNumberFormat="1" applyFont="1" applyFill="1" applyBorder="1" applyAlignment="1">
      <alignment horizontal="right" vertical="center"/>
    </xf>
    <xf numFmtId="165" fontId="33" fillId="2" borderId="0" xfId="1" applyNumberFormat="1" applyFont="1" applyFill="1" applyBorder="1" applyAlignment="1">
      <alignment horizontal="right" vertical="center"/>
    </xf>
    <xf numFmtId="165" fontId="33" fillId="4" borderId="0" xfId="1" applyNumberFormat="1" applyFont="1" applyFill="1" applyBorder="1" applyAlignment="1">
      <alignment horizontal="right" vertical="center"/>
    </xf>
    <xf numFmtId="164" fontId="33" fillId="2" borderId="4" xfId="1" applyNumberFormat="1" applyFont="1" applyFill="1" applyBorder="1" applyAlignment="1">
      <alignment horizontal="right" vertical="center"/>
    </xf>
    <xf numFmtId="165" fontId="33" fillId="2" borderId="4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4" borderId="0" xfId="1" applyNumberFormat="1" applyFont="1" applyFill="1" applyAlignment="1">
      <alignment horizontal="right" vertical="center"/>
    </xf>
    <xf numFmtId="0" fontId="34" fillId="0" borderId="0" xfId="0" applyFont="1" applyAlignment="1">
      <alignment vertical="center"/>
    </xf>
    <xf numFmtId="165" fontId="34" fillId="0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33" fillId="4" borderId="0" xfId="1" quotePrefix="1" applyNumberFormat="1" applyFont="1" applyFill="1" applyAlignment="1">
      <alignment horizontal="right" vertical="center"/>
    </xf>
    <xf numFmtId="164" fontId="34" fillId="2" borderId="1" xfId="1" quotePrefix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165" fontId="34" fillId="0" borderId="0" xfId="0" applyNumberFormat="1" applyFont="1" applyAlignment="1">
      <alignment horizontal="right" vertical="center"/>
    </xf>
    <xf numFmtId="0" fontId="33" fillId="4" borderId="0" xfId="0" applyFont="1" applyFill="1" applyAlignment="1">
      <alignment horizontal="left" vertical="center" wrapText="1"/>
    </xf>
    <xf numFmtId="165" fontId="33" fillId="4" borderId="0" xfId="0" applyNumberFormat="1" applyFont="1" applyFill="1" applyAlignment="1">
      <alignment horizontal="right" vertical="center" wrapText="1"/>
    </xf>
    <xf numFmtId="165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165" fontId="33" fillId="0" borderId="0" xfId="1" applyNumberFormat="1" applyFont="1" applyFill="1" applyBorder="1" applyAlignment="1">
      <alignment horizontal="right" vertical="center"/>
    </xf>
    <xf numFmtId="0" fontId="34" fillId="4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165" fontId="34" fillId="2" borderId="0" xfId="1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vertical="center" wrapText="1"/>
    </xf>
    <xf numFmtId="0" fontId="33" fillId="4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vertical="center"/>
    </xf>
    <xf numFmtId="0" fontId="33" fillId="4" borderId="0" xfId="0" applyFont="1" applyFill="1" applyAlignment="1">
      <alignment vertical="center" wrapText="1"/>
    </xf>
    <xf numFmtId="165" fontId="38" fillId="0" borderId="0" xfId="1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left" vertical="center"/>
    </xf>
    <xf numFmtId="0" fontId="38" fillId="4" borderId="0" xfId="0" applyFont="1" applyFill="1" applyAlignment="1">
      <alignment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vertical="center" wrapText="1"/>
    </xf>
    <xf numFmtId="0" fontId="36" fillId="4" borderId="0" xfId="0" applyFont="1" applyFill="1" applyAlignment="1">
      <alignment vertical="center"/>
    </xf>
    <xf numFmtId="166" fontId="36" fillId="4" borderId="0" xfId="0" applyNumberFormat="1" applyFont="1" applyFill="1" applyAlignment="1">
      <alignment horizontal="right" vertical="center"/>
    </xf>
    <xf numFmtId="165" fontId="38" fillId="4" borderId="0" xfId="1" applyNumberFormat="1" applyFont="1" applyFill="1" applyAlignment="1">
      <alignment horizontal="right" vertical="center"/>
    </xf>
    <xf numFmtId="166" fontId="36" fillId="4" borderId="7" xfId="0" applyNumberFormat="1" applyFont="1" applyFill="1" applyBorder="1" applyAlignment="1">
      <alignment horizontal="right" vertical="center"/>
    </xf>
    <xf numFmtId="166" fontId="38" fillId="4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right" vertical="center"/>
    </xf>
    <xf numFmtId="165" fontId="38" fillId="4" borderId="0" xfId="1" applyNumberFormat="1" applyFont="1" applyFill="1" applyBorder="1" applyAlignment="1">
      <alignment horizontal="right" vertical="center"/>
    </xf>
    <xf numFmtId="165" fontId="36" fillId="4" borderId="3" xfId="1" applyNumberFormat="1" applyFont="1" applyFill="1" applyBorder="1" applyAlignment="1">
      <alignment horizontal="right" vertical="center"/>
    </xf>
    <xf numFmtId="165" fontId="38" fillId="0" borderId="0" xfId="1" applyNumberFormat="1" applyFont="1" applyFill="1" applyBorder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165" fontId="33" fillId="0" borderId="0" xfId="0" applyNumberFormat="1" applyFont="1" applyAlignment="1">
      <alignment horizontal="right" vertical="center"/>
    </xf>
    <xf numFmtId="164" fontId="33" fillId="4" borderId="0" xfId="1" applyNumberFormat="1" applyFont="1" applyFill="1" applyAlignment="1">
      <alignment horizontal="center" vertical="center"/>
    </xf>
    <xf numFmtId="164" fontId="33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3" fillId="2" borderId="0" xfId="0" applyFont="1" applyFill="1" applyAlignment="1">
      <alignment vertical="center"/>
    </xf>
    <xf numFmtId="0" fontId="36" fillId="4" borderId="0" xfId="0" applyFont="1" applyFill="1" applyAlignment="1">
      <alignment horizontal="left" vertical="center"/>
    </xf>
    <xf numFmtId="165" fontId="36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3" fontId="36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166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6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8" fillId="0" borderId="0" xfId="0" applyNumberFormat="1" applyFont="1" applyAlignment="1">
      <alignment horizontal="right" vertical="center"/>
    </xf>
    <xf numFmtId="165" fontId="36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165" fontId="36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1" fillId="4" borderId="0" xfId="1" applyNumberFormat="1" applyFont="1" applyFill="1" applyAlignment="1">
      <alignment horizontal="right" vertic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4" fontId="33" fillId="0" borderId="0" xfId="1" applyNumberFormat="1" applyFont="1" applyFill="1" applyAlignment="1">
      <alignment horizontal="right" vertical="center"/>
    </xf>
    <xf numFmtId="165" fontId="33" fillId="0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0</xdr:colOff>
      <xdr:row>0</xdr:row>
      <xdr:rowOff>120998</xdr:rowOff>
    </xdr:from>
    <xdr:to>
      <xdr:col>30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6657808" y="120998"/>
          <a:ext cx="75182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874623</xdr:colOff>
      <xdr:row>0</xdr:row>
      <xdr:rowOff>145825</xdr:rowOff>
    </xdr:from>
    <xdr:to>
      <xdr:col>32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823688" y="145825"/>
          <a:ext cx="782461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622300</xdr:colOff>
      <xdr:row>0</xdr:row>
      <xdr:rowOff>165100</xdr:rowOff>
    </xdr:from>
    <xdr:to>
      <xdr:col>33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8793440" y="165100"/>
          <a:ext cx="840740" cy="84501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="134" zoomScaleNormal="100" workbookViewId="0"/>
  </sheetViews>
  <sheetFormatPr defaultColWidth="0" defaultRowHeight="14.4" zeroHeight="1"/>
  <cols>
    <col min="1" max="1" width="1.88671875" style="7" customWidth="1"/>
    <col min="2" max="2" width="4.109375" style="7" customWidth="1"/>
    <col min="3" max="20" width="8.44140625" style="7" customWidth="1"/>
    <col min="21" max="24" width="8.44140625" style="7" hidden="1" customWidth="1"/>
    <col min="25" max="16384" width="8.6640625" style="7" hidden="1"/>
  </cols>
  <sheetData>
    <row r="1" spans="1:1">
      <c r="A1" s="74"/>
    </row>
    <row r="2" spans="1:1">
      <c r="A2" s="74"/>
    </row>
    <row r="3" spans="1:1">
      <c r="A3" s="74"/>
    </row>
    <row r="4" spans="1:1">
      <c r="A4" s="74"/>
    </row>
    <row r="5" spans="1:1">
      <c r="A5" s="74"/>
    </row>
    <row r="6" spans="1:1">
      <c r="A6" s="74"/>
    </row>
    <row r="7" spans="1:1">
      <c r="A7" s="74"/>
    </row>
    <row r="8" spans="1:1">
      <c r="A8" s="74"/>
    </row>
    <row r="9" spans="1:1">
      <c r="A9" s="74"/>
    </row>
    <row r="10" spans="1:1">
      <c r="A10" s="74"/>
    </row>
    <row r="11" spans="1:1">
      <c r="A11" s="74"/>
    </row>
    <row r="12" spans="1:1">
      <c r="A12" s="74"/>
    </row>
    <row r="13" spans="1:1">
      <c r="A13" s="74"/>
    </row>
    <row r="14" spans="1:1">
      <c r="A14" s="74"/>
    </row>
    <row r="15" spans="1:1">
      <c r="A15" s="74"/>
    </row>
    <row r="16" spans="1:1">
      <c r="A16" s="74"/>
    </row>
    <row r="17" spans="1:1">
      <c r="A17" s="74"/>
    </row>
    <row r="18" spans="1:1">
      <c r="A18" s="74"/>
    </row>
    <row r="19" spans="1:1">
      <c r="A19" s="74"/>
    </row>
    <row r="20" spans="1:1">
      <c r="A20" s="74"/>
    </row>
    <row r="21" spans="1:1">
      <c r="A21" s="7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H57"/>
  <sheetViews>
    <sheetView showGridLines="0" zoomScale="125" zoomScaleNormal="120" workbookViewId="0">
      <pane xSplit="2" topLeftCell="X1" activePane="topRight" state="frozen"/>
      <selection pane="topRight"/>
    </sheetView>
  </sheetViews>
  <sheetFormatPr defaultColWidth="0" defaultRowHeight="15" customHeight="1"/>
  <cols>
    <col min="1" max="1" width="2.109375" style="25" customWidth="1"/>
    <col min="2" max="2" width="53.33203125" style="26" customWidth="1"/>
    <col min="3" max="3" width="11.44140625" style="26" customWidth="1"/>
    <col min="4" max="16" width="12.44140625" style="26" customWidth="1"/>
    <col min="17" max="17" width="11" style="26" bestFit="1" customWidth="1"/>
    <col min="18" max="21" width="12.44140625" style="26" customWidth="1"/>
    <col min="22" max="31" width="11" style="26" bestFit="1" customWidth="1"/>
    <col min="32" max="32" width="11" style="26" customWidth="1"/>
    <col min="33" max="34" width="0" style="25" hidden="1" customWidth="1"/>
    <col min="35" max="16384" width="8.6640625" style="25" hidden="1"/>
  </cols>
  <sheetData>
    <row r="1" spans="1:32" s="2" customFormat="1" ht="76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" customFormat="1" ht="3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7" customFormat="1" ht="15.9" customHeight="1">
      <c r="A3" s="10"/>
      <c r="B3" s="10" t="s">
        <v>0</v>
      </c>
      <c r="C3" s="11" t="s">
        <v>1</v>
      </c>
      <c r="D3" s="11" t="s">
        <v>2</v>
      </c>
      <c r="E3" s="11" t="s">
        <v>3</v>
      </c>
      <c r="F3" s="12">
        <v>2018</v>
      </c>
      <c r="G3" s="11" t="s">
        <v>4</v>
      </c>
      <c r="H3" s="11" t="s">
        <v>5</v>
      </c>
      <c r="I3" s="11" t="s">
        <v>6</v>
      </c>
      <c r="J3" s="12">
        <v>2019</v>
      </c>
      <c r="K3" s="11" t="s">
        <v>7</v>
      </c>
      <c r="L3" s="11" t="s">
        <v>8</v>
      </c>
      <c r="M3" s="11" t="s">
        <v>9</v>
      </c>
      <c r="N3" s="12">
        <v>2020</v>
      </c>
      <c r="O3" s="11" t="s">
        <v>10</v>
      </c>
      <c r="P3" s="11" t="s">
        <v>11</v>
      </c>
      <c r="Q3" s="11" t="s">
        <v>12</v>
      </c>
      <c r="R3" s="12">
        <v>2021</v>
      </c>
      <c r="S3" s="12" t="s">
        <v>13</v>
      </c>
      <c r="T3" s="12" t="s">
        <v>14</v>
      </c>
      <c r="U3" s="12" t="s">
        <v>15</v>
      </c>
      <c r="V3" s="12">
        <v>2022</v>
      </c>
      <c r="W3" s="12" t="s">
        <v>16</v>
      </c>
      <c r="X3" s="12" t="s">
        <v>17</v>
      </c>
      <c r="Y3" s="12" t="s">
        <v>18</v>
      </c>
      <c r="Z3" s="12">
        <v>2023</v>
      </c>
      <c r="AA3" s="12" t="s">
        <v>19</v>
      </c>
      <c r="AB3" s="12" t="s">
        <v>20</v>
      </c>
      <c r="AC3" s="12" t="s">
        <v>21</v>
      </c>
      <c r="AD3" s="12">
        <v>2024</v>
      </c>
      <c r="AE3" s="12" t="s">
        <v>22</v>
      </c>
      <c r="AF3" s="12" t="s">
        <v>23</v>
      </c>
    </row>
    <row r="4" spans="1:32" s="15" customFormat="1" ht="15.9" customHeight="1">
      <c r="A4" s="13"/>
      <c r="B4" s="75" t="s">
        <v>24</v>
      </c>
      <c r="C4" s="79">
        <v>21</v>
      </c>
      <c r="D4" s="80">
        <v>61</v>
      </c>
      <c r="E4" s="80">
        <v>7</v>
      </c>
      <c r="F4" s="79">
        <v>75</v>
      </c>
      <c r="G4" s="79">
        <v>30</v>
      </c>
      <c r="H4" s="79">
        <v>201</v>
      </c>
      <c r="I4" s="79">
        <v>366</v>
      </c>
      <c r="J4" s="79">
        <v>336</v>
      </c>
      <c r="K4" s="79">
        <v>645</v>
      </c>
      <c r="L4" s="79">
        <v>2775</v>
      </c>
      <c r="M4" s="79">
        <v>7872</v>
      </c>
      <c r="N4" s="79">
        <v>6180</v>
      </c>
      <c r="O4" s="79">
        <v>1588</v>
      </c>
      <c r="P4" s="79">
        <v>46791</v>
      </c>
      <c r="Q4" s="79">
        <v>525880</v>
      </c>
      <c r="R4" s="79">
        <v>318433</v>
      </c>
      <c r="S4" s="79">
        <v>271542</v>
      </c>
      <c r="T4" s="79">
        <v>201443</v>
      </c>
      <c r="U4" s="79">
        <v>176607</v>
      </c>
      <c r="V4" s="79">
        <v>147613</v>
      </c>
      <c r="W4" s="79">
        <v>127848</v>
      </c>
      <c r="X4" s="79">
        <v>105713</v>
      </c>
      <c r="Y4" s="79">
        <v>93893</v>
      </c>
      <c r="Z4" s="79">
        <v>83457</v>
      </c>
      <c r="AA4" s="79">
        <v>74257</v>
      </c>
      <c r="AB4" s="79">
        <v>60438</v>
      </c>
      <c r="AC4" s="79">
        <v>50845</v>
      </c>
      <c r="AD4" s="79">
        <v>33112</v>
      </c>
      <c r="AE4" s="79">
        <v>27106</v>
      </c>
      <c r="AF4" s="79">
        <v>23852</v>
      </c>
    </row>
    <row r="5" spans="1:32" s="15" customFormat="1" ht="15.9" customHeight="1">
      <c r="A5" s="14"/>
      <c r="B5" s="76" t="s">
        <v>25</v>
      </c>
      <c r="C5" s="81"/>
      <c r="D5" s="82"/>
      <c r="E5" s="82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>
        <v>35985</v>
      </c>
      <c r="U5" s="81">
        <v>36980</v>
      </c>
      <c r="V5" s="81">
        <v>37945</v>
      </c>
      <c r="W5" s="81">
        <v>38949</v>
      </c>
      <c r="X5" s="81">
        <v>11970</v>
      </c>
      <c r="Y5" s="81">
        <v>12283</v>
      </c>
      <c r="Z5" s="81">
        <v>1665</v>
      </c>
      <c r="AA5" s="81">
        <v>1700</v>
      </c>
      <c r="AB5" s="81">
        <v>1144</v>
      </c>
      <c r="AC5" s="81">
        <v>1168</v>
      </c>
      <c r="AD5" s="81">
        <v>1144</v>
      </c>
      <c r="AE5" s="81">
        <v>1172</v>
      </c>
      <c r="AF5" s="81">
        <v>122</v>
      </c>
    </row>
    <row r="6" spans="1:32" s="15" customFormat="1" ht="15.9" customHeight="1">
      <c r="A6" s="13"/>
      <c r="B6" s="75" t="s">
        <v>26</v>
      </c>
      <c r="C6" s="79">
        <v>11</v>
      </c>
      <c r="D6" s="80">
        <v>0</v>
      </c>
      <c r="E6" s="80">
        <v>0</v>
      </c>
      <c r="F6" s="79">
        <v>147</v>
      </c>
      <c r="G6" s="79">
        <v>627</v>
      </c>
      <c r="H6" s="79">
        <v>718</v>
      </c>
      <c r="I6" s="79">
        <v>765</v>
      </c>
      <c r="J6" s="79">
        <v>769</v>
      </c>
      <c r="K6" s="79">
        <v>627</v>
      </c>
      <c r="L6" s="79">
        <v>3205</v>
      </c>
      <c r="M6" s="79">
        <v>3008</v>
      </c>
      <c r="N6" s="79">
        <v>4196</v>
      </c>
      <c r="O6" s="79">
        <v>4625</v>
      </c>
      <c r="P6" s="79">
        <v>9640</v>
      </c>
      <c r="Q6" s="79">
        <v>13317</v>
      </c>
      <c r="R6" s="79">
        <v>15034</v>
      </c>
      <c r="S6" s="79">
        <v>14289</v>
      </c>
      <c r="T6" s="79">
        <v>13075</v>
      </c>
      <c r="U6" s="79">
        <v>11979</v>
      </c>
      <c r="V6" s="79">
        <v>9340</v>
      </c>
      <c r="W6" s="79">
        <v>10030</v>
      </c>
      <c r="X6" s="79">
        <v>10597</v>
      </c>
      <c r="Y6" s="79">
        <v>10218</v>
      </c>
      <c r="Z6" s="79">
        <v>11853</v>
      </c>
      <c r="AA6" s="79">
        <v>11275</v>
      </c>
      <c r="AB6" s="79">
        <v>10834</v>
      </c>
      <c r="AC6" s="79">
        <v>6983</v>
      </c>
      <c r="AD6" s="79">
        <v>4266</v>
      </c>
      <c r="AE6" s="79">
        <v>3475</v>
      </c>
      <c r="AF6" s="79">
        <v>5664</v>
      </c>
    </row>
    <row r="7" spans="1:32" s="15" customFormat="1" ht="15.9" customHeight="1">
      <c r="A7" s="14"/>
      <c r="B7" s="76" t="s">
        <v>27</v>
      </c>
      <c r="C7" s="81">
        <v>0</v>
      </c>
      <c r="D7" s="82">
        <v>0</v>
      </c>
      <c r="E7" s="82">
        <v>0</v>
      </c>
      <c r="F7" s="81">
        <v>0</v>
      </c>
      <c r="G7" s="81">
        <v>0</v>
      </c>
      <c r="H7" s="81">
        <v>2</v>
      </c>
      <c r="I7" s="81">
        <v>0</v>
      </c>
      <c r="J7" s="81">
        <v>27</v>
      </c>
      <c r="K7" s="81">
        <v>221</v>
      </c>
      <c r="L7" s="81">
        <v>26</v>
      </c>
      <c r="M7" s="81">
        <v>130</v>
      </c>
      <c r="N7" s="81">
        <v>87</v>
      </c>
      <c r="O7" s="81">
        <v>2726</v>
      </c>
      <c r="P7" s="81">
        <v>581</v>
      </c>
      <c r="Q7" s="81">
        <v>1670</v>
      </c>
      <c r="R7" s="81">
        <v>1520</v>
      </c>
      <c r="S7" s="81">
        <v>1865</v>
      </c>
      <c r="T7" s="81">
        <v>1257</v>
      </c>
      <c r="U7" s="81">
        <v>1407</v>
      </c>
      <c r="V7" s="81">
        <v>2202</v>
      </c>
      <c r="W7" s="81">
        <v>764</v>
      </c>
      <c r="X7" s="81">
        <v>3038</v>
      </c>
      <c r="Y7" s="81">
        <v>7108</v>
      </c>
      <c r="Z7" s="81">
        <v>3960</v>
      </c>
      <c r="AA7" s="81">
        <v>4041</v>
      </c>
      <c r="AB7" s="81">
        <v>4430</v>
      </c>
      <c r="AC7" s="81">
        <v>4291</v>
      </c>
      <c r="AD7" s="81">
        <v>4461</v>
      </c>
      <c r="AE7" s="81">
        <v>4678</v>
      </c>
      <c r="AF7" s="81">
        <v>3823</v>
      </c>
    </row>
    <row r="8" spans="1:32" s="15" customFormat="1" ht="15.9" customHeight="1">
      <c r="A8" s="13"/>
      <c r="B8" s="75" t="s">
        <v>28</v>
      </c>
      <c r="C8" s="79">
        <v>0</v>
      </c>
      <c r="D8" s="80">
        <v>0</v>
      </c>
      <c r="E8" s="80">
        <v>0</v>
      </c>
      <c r="F8" s="79">
        <v>0</v>
      </c>
      <c r="G8" s="79">
        <v>0</v>
      </c>
      <c r="H8" s="79">
        <v>1</v>
      </c>
      <c r="I8" s="79">
        <v>88</v>
      </c>
      <c r="J8" s="79">
        <v>17</v>
      </c>
      <c r="K8" s="79">
        <v>18</v>
      </c>
      <c r="L8" s="79">
        <v>19</v>
      </c>
      <c r="M8" s="79">
        <v>26</v>
      </c>
      <c r="N8" s="79">
        <v>27</v>
      </c>
      <c r="O8" s="79">
        <v>324</v>
      </c>
      <c r="P8" s="79">
        <v>794</v>
      </c>
      <c r="Q8" s="79">
        <v>1045</v>
      </c>
      <c r="R8" s="79">
        <v>6183</v>
      </c>
      <c r="S8" s="79">
        <v>5009</v>
      </c>
      <c r="T8" s="79">
        <v>6405</v>
      </c>
      <c r="U8" s="79">
        <v>5901</v>
      </c>
      <c r="V8" s="79">
        <v>6081</v>
      </c>
      <c r="W8" s="79">
        <v>8665</v>
      </c>
      <c r="X8" s="79">
        <v>11827</v>
      </c>
      <c r="Y8" s="79">
        <v>14804</v>
      </c>
      <c r="Z8" s="79">
        <v>4967</v>
      </c>
      <c r="AA8" s="79">
        <v>4810</v>
      </c>
      <c r="AB8" s="79">
        <v>5713</v>
      </c>
      <c r="AC8" s="79">
        <v>5722</v>
      </c>
      <c r="AD8" s="79">
        <v>5369</v>
      </c>
      <c r="AE8" s="79">
        <v>5442</v>
      </c>
      <c r="AF8" s="79">
        <v>3102</v>
      </c>
    </row>
    <row r="9" spans="1:32" s="15" customFormat="1" ht="15.9" customHeight="1">
      <c r="A9" s="14"/>
      <c r="B9" s="76" t="s">
        <v>29</v>
      </c>
      <c r="C9" s="81">
        <v>0</v>
      </c>
      <c r="D9" s="82">
        <v>0</v>
      </c>
      <c r="E9" s="82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X9" s="81">
        <v>1511</v>
      </c>
      <c r="Y9" s="81" t="s">
        <v>30</v>
      </c>
      <c r="Z9" s="81" t="s">
        <v>30</v>
      </c>
      <c r="AA9" s="81">
        <v>0</v>
      </c>
      <c r="AB9" s="81">
        <v>0</v>
      </c>
      <c r="AC9" s="81">
        <v>0</v>
      </c>
      <c r="AD9" s="81">
        <v>0</v>
      </c>
      <c r="AE9" s="81"/>
      <c r="AF9" s="81"/>
    </row>
    <row r="10" spans="1:32" s="15" customFormat="1" ht="15.9" customHeight="1">
      <c r="A10" s="13"/>
      <c r="B10" s="75" t="s">
        <v>31</v>
      </c>
      <c r="C10" s="79">
        <v>0</v>
      </c>
      <c r="D10" s="80">
        <v>0</v>
      </c>
      <c r="E10" s="80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58</v>
      </c>
      <c r="M10" s="79">
        <v>128</v>
      </c>
      <c r="N10" s="79">
        <v>163</v>
      </c>
      <c r="O10" s="79">
        <v>849</v>
      </c>
      <c r="P10" s="79">
        <v>2933</v>
      </c>
      <c r="Q10" s="79">
        <v>3360</v>
      </c>
      <c r="R10" s="79">
        <v>5643</v>
      </c>
      <c r="S10" s="79">
        <v>5635</v>
      </c>
      <c r="T10" s="79">
        <v>6855</v>
      </c>
      <c r="U10" s="79">
        <v>7146</v>
      </c>
      <c r="V10" s="79">
        <v>6432</v>
      </c>
      <c r="W10" s="79">
        <v>7484</v>
      </c>
      <c r="X10" s="79">
        <v>7204</v>
      </c>
      <c r="Y10" s="79">
        <v>6148</v>
      </c>
      <c r="Z10" s="79">
        <v>7175</v>
      </c>
      <c r="AA10" s="79">
        <v>6787</v>
      </c>
      <c r="AB10" s="79">
        <v>14341</v>
      </c>
      <c r="AC10" s="79">
        <v>20239</v>
      </c>
      <c r="AD10" s="79">
        <v>18515</v>
      </c>
      <c r="AE10" s="79">
        <v>16622</v>
      </c>
      <c r="AF10" s="79">
        <v>38248</v>
      </c>
    </row>
    <row r="11" spans="1:32" s="15" customFormat="1" ht="15.9" customHeight="1">
      <c r="A11" s="14"/>
      <c r="B11" s="76" t="s">
        <v>32</v>
      </c>
      <c r="C11" s="81">
        <v>0</v>
      </c>
      <c r="D11" s="82">
        <v>0</v>
      </c>
      <c r="E11" s="82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1</v>
      </c>
      <c r="L11" s="81">
        <v>140</v>
      </c>
      <c r="M11" s="81">
        <v>3910</v>
      </c>
      <c r="N11" s="81">
        <v>0</v>
      </c>
      <c r="O11" s="81">
        <v>307</v>
      </c>
      <c r="P11" s="81">
        <v>307</v>
      </c>
      <c r="Q11" s="81">
        <v>307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/>
      <c r="AC11" s="81"/>
      <c r="AD11" s="81"/>
      <c r="AE11" s="81"/>
      <c r="AF11" s="81"/>
    </row>
    <row r="12" spans="1:32" s="15" customFormat="1" ht="15.9" customHeight="1">
      <c r="A12" s="13"/>
      <c r="B12" s="75" t="s">
        <v>33</v>
      </c>
      <c r="C12" s="79"/>
      <c r="D12" s="80"/>
      <c r="E12" s="80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>
        <v>6637</v>
      </c>
      <c r="AC12" s="79"/>
      <c r="AD12" s="79"/>
      <c r="AE12" s="79"/>
      <c r="AF12" s="79">
        <v>46457</v>
      </c>
    </row>
    <row r="13" spans="1:32" s="60" customFormat="1" ht="15.9" customHeight="1">
      <c r="A13" s="158"/>
      <c r="B13" s="159" t="s">
        <v>34</v>
      </c>
      <c r="C13" s="160"/>
      <c r="D13" s="161"/>
      <c r="E13" s="161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>
        <v>6637</v>
      </c>
      <c r="AC13" s="160"/>
      <c r="AD13" s="160">
        <v>167</v>
      </c>
      <c r="AE13" s="160">
        <v>85</v>
      </c>
      <c r="AF13" s="160"/>
    </row>
    <row r="14" spans="1:32" s="135" customFormat="1" ht="15.9" customHeight="1">
      <c r="A14" s="134"/>
      <c r="B14" s="78" t="s">
        <v>35</v>
      </c>
      <c r="C14" s="93">
        <f t="shared" ref="C14:D14" si="0">SUM(C4:C13)</f>
        <v>32</v>
      </c>
      <c r="D14" s="92">
        <f t="shared" si="0"/>
        <v>61</v>
      </c>
      <c r="E14" s="92">
        <f>SUM(E4:E13)</f>
        <v>7</v>
      </c>
      <c r="F14" s="93">
        <f t="shared" ref="F14:K14" si="1">SUM(F4:F13)</f>
        <v>222</v>
      </c>
      <c r="G14" s="93">
        <f t="shared" si="1"/>
        <v>657</v>
      </c>
      <c r="H14" s="93">
        <f t="shared" si="1"/>
        <v>922</v>
      </c>
      <c r="I14" s="93">
        <f t="shared" si="1"/>
        <v>1219</v>
      </c>
      <c r="J14" s="93">
        <f t="shared" si="1"/>
        <v>1149</v>
      </c>
      <c r="K14" s="93">
        <f t="shared" si="1"/>
        <v>1512</v>
      </c>
      <c r="L14" s="93">
        <f t="shared" ref="L14" si="2">SUM(L4:L13)</f>
        <v>6223</v>
      </c>
      <c r="M14" s="93">
        <f t="shared" ref="M14" si="3">SUM(M4:M13)</f>
        <v>15074</v>
      </c>
      <c r="N14" s="93">
        <f t="shared" ref="N14" si="4">SUM(N4:N13)</f>
        <v>10653</v>
      </c>
      <c r="O14" s="93">
        <f t="shared" ref="O14" si="5">SUM(O4:O13)</f>
        <v>10419</v>
      </c>
      <c r="P14" s="93">
        <f t="shared" ref="P14:Q14" si="6">SUM(P4:P13)</f>
        <v>61046</v>
      </c>
      <c r="Q14" s="93">
        <f t="shared" si="6"/>
        <v>545579</v>
      </c>
      <c r="R14" s="93">
        <f t="shared" ref="R14:S14" si="7">SUM(R4:R13)</f>
        <v>346813</v>
      </c>
      <c r="S14" s="93">
        <f t="shared" si="7"/>
        <v>298340</v>
      </c>
      <c r="T14" s="93">
        <f t="shared" ref="T14:X14" si="8">SUM(T4:T13)</f>
        <v>265020</v>
      </c>
      <c r="U14" s="93">
        <f t="shared" si="8"/>
        <v>240020</v>
      </c>
      <c r="V14" s="93">
        <f t="shared" si="8"/>
        <v>209613</v>
      </c>
      <c r="W14" s="93">
        <f t="shared" si="8"/>
        <v>193740</v>
      </c>
      <c r="X14" s="93">
        <f t="shared" si="8"/>
        <v>151860</v>
      </c>
      <c r="Y14" s="93">
        <f t="shared" ref="Y14:Z14" si="9">SUM(Y4:Y13)</f>
        <v>144454</v>
      </c>
      <c r="Z14" s="93">
        <f t="shared" si="9"/>
        <v>113077</v>
      </c>
      <c r="AA14" s="93">
        <f>SUM(AA4:AA13)</f>
        <v>102870</v>
      </c>
      <c r="AB14" s="93">
        <f>SUM(AB4:AB13)</f>
        <v>110174</v>
      </c>
      <c r="AC14" s="93">
        <f>SUM(AC4:AC13)</f>
        <v>89248</v>
      </c>
      <c r="AD14" s="93">
        <f t="shared" ref="AD14" si="10">SUM(AD4:AD13)</f>
        <v>67034</v>
      </c>
      <c r="AE14" s="93">
        <f>SUM(AE4:AE13)</f>
        <v>58580</v>
      </c>
      <c r="AF14" s="93">
        <f>SUM(AF4:AF13)</f>
        <v>121268</v>
      </c>
    </row>
    <row r="15" spans="1:32" s="15" customFormat="1" ht="15.9" customHeight="1">
      <c r="A15" s="14"/>
      <c r="B15" s="76"/>
      <c r="C15" s="81"/>
      <c r="D15" s="82"/>
      <c r="E15" s="82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</row>
    <row r="16" spans="1:32" s="15" customFormat="1" ht="15.9" customHeight="1">
      <c r="A16" s="13"/>
      <c r="B16" s="75" t="s">
        <v>28</v>
      </c>
      <c r="C16" s="79">
        <v>0</v>
      </c>
      <c r="D16" s="80">
        <v>0</v>
      </c>
      <c r="E16" s="80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 t="s">
        <v>30</v>
      </c>
      <c r="N16" s="79" t="s">
        <v>30</v>
      </c>
      <c r="O16" s="79" t="s">
        <v>30</v>
      </c>
      <c r="P16" s="79" t="s">
        <v>30</v>
      </c>
      <c r="Q16" s="79" t="s">
        <v>30</v>
      </c>
      <c r="R16" s="79" t="s">
        <v>30</v>
      </c>
      <c r="S16" s="79" t="s">
        <v>30</v>
      </c>
      <c r="T16" s="79" t="s">
        <v>30</v>
      </c>
      <c r="U16" s="79" t="s">
        <v>30</v>
      </c>
      <c r="V16" s="79" t="s">
        <v>30</v>
      </c>
      <c r="W16" s="79" t="s">
        <v>30</v>
      </c>
      <c r="X16" s="79" t="s">
        <v>30</v>
      </c>
      <c r="Y16" s="79">
        <v>5822</v>
      </c>
      <c r="Z16" s="79">
        <v>10911</v>
      </c>
      <c r="AA16" s="79">
        <v>10959</v>
      </c>
      <c r="AB16" s="79">
        <v>11658</v>
      </c>
      <c r="AC16" s="79">
        <v>11658</v>
      </c>
      <c r="AD16" s="79">
        <v>12104</v>
      </c>
      <c r="AE16" s="79">
        <v>12104</v>
      </c>
      <c r="AF16" s="79">
        <v>15825</v>
      </c>
    </row>
    <row r="17" spans="1:32" s="15" customFormat="1" ht="15.9" customHeight="1">
      <c r="A17" s="13"/>
      <c r="B17" s="75" t="s">
        <v>160</v>
      </c>
      <c r="C17" s="79"/>
      <c r="D17" s="80"/>
      <c r="E17" s="80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>
        <v>4393</v>
      </c>
    </row>
    <row r="18" spans="1:32" s="15" customFormat="1" ht="15.9" customHeight="1">
      <c r="A18" s="14"/>
      <c r="B18" s="76" t="s">
        <v>36</v>
      </c>
      <c r="C18" s="81">
        <v>0</v>
      </c>
      <c r="D18" s="82">
        <v>0</v>
      </c>
      <c r="E18" s="82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300</v>
      </c>
      <c r="N18" s="81">
        <v>1150</v>
      </c>
      <c r="O18" s="81">
        <v>1150</v>
      </c>
      <c r="P18" s="81">
        <v>1150</v>
      </c>
      <c r="Q18" s="81">
        <v>1829</v>
      </c>
      <c r="R18" s="81">
        <v>2816</v>
      </c>
      <c r="S18" s="81">
        <v>2375</v>
      </c>
      <c r="T18" s="81">
        <v>11387</v>
      </c>
      <c r="U18" s="81">
        <v>9519</v>
      </c>
      <c r="V18" s="81">
        <v>8959</v>
      </c>
      <c r="W18" s="81">
        <v>9642</v>
      </c>
      <c r="X18" s="81">
        <v>9393</v>
      </c>
      <c r="Y18" s="81">
        <v>9275</v>
      </c>
      <c r="Z18" s="81">
        <v>7885</v>
      </c>
      <c r="AA18" s="81">
        <v>6709</v>
      </c>
      <c r="AB18" s="81">
        <v>5475</v>
      </c>
      <c r="AC18" s="81">
        <v>4096</v>
      </c>
      <c r="AD18" s="81">
        <v>2503</v>
      </c>
      <c r="AE18" s="81">
        <v>1331</v>
      </c>
      <c r="AF18" s="81">
        <v>491</v>
      </c>
    </row>
    <row r="19" spans="1:32" s="15" customFormat="1" ht="15.9" customHeight="1">
      <c r="A19" s="13"/>
      <c r="B19" s="75" t="s">
        <v>37</v>
      </c>
      <c r="C19" s="79">
        <v>0</v>
      </c>
      <c r="D19" s="80">
        <v>0</v>
      </c>
      <c r="E19" s="80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2184</v>
      </c>
      <c r="Q19" s="79">
        <v>17075</v>
      </c>
      <c r="R19" s="79">
        <v>20241</v>
      </c>
      <c r="S19" s="79">
        <v>29488</v>
      </c>
      <c r="T19" s="79">
        <v>30377</v>
      </c>
      <c r="U19" s="79">
        <v>40914</v>
      </c>
      <c r="V19" s="79">
        <v>35302</v>
      </c>
      <c r="W19" s="79">
        <v>35440</v>
      </c>
      <c r="X19" s="79">
        <v>35337</v>
      </c>
      <c r="Y19" s="79">
        <v>35395</v>
      </c>
      <c r="Z19" s="79">
        <v>191</v>
      </c>
      <c r="AA19" s="79">
        <v>234</v>
      </c>
      <c r="AB19" s="79">
        <v>513</v>
      </c>
      <c r="AC19" s="79">
        <v>328</v>
      </c>
      <c r="AD19" s="79">
        <v>168</v>
      </c>
      <c r="AE19" s="79">
        <v>81</v>
      </c>
      <c r="AF19" s="79"/>
    </row>
    <row r="20" spans="1:32" s="15" customFormat="1" ht="15.9" customHeight="1">
      <c r="A20" s="14"/>
      <c r="B20" s="76" t="s">
        <v>38</v>
      </c>
      <c r="C20" s="81"/>
      <c r="D20" s="82"/>
      <c r="E20" s="82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>
        <v>137</v>
      </c>
      <c r="U20" s="81">
        <v>1387</v>
      </c>
      <c r="V20" s="81">
        <v>4233</v>
      </c>
      <c r="W20" s="81">
        <v>3625</v>
      </c>
      <c r="X20" s="81">
        <v>5692</v>
      </c>
      <c r="Y20" s="81">
        <v>53</v>
      </c>
      <c r="Z20" s="81">
        <v>188</v>
      </c>
      <c r="AA20" s="81">
        <v>185</v>
      </c>
      <c r="AB20" s="81">
        <v>423</v>
      </c>
      <c r="AC20" s="81">
        <v>704</v>
      </c>
      <c r="AD20" s="81">
        <v>432</v>
      </c>
      <c r="AE20" s="81">
        <v>663</v>
      </c>
      <c r="AF20" s="81">
        <v>704</v>
      </c>
    </row>
    <row r="21" spans="1:32" s="15" customFormat="1" ht="15.9" customHeight="1">
      <c r="A21" s="13"/>
      <c r="B21" s="75" t="s">
        <v>39</v>
      </c>
      <c r="C21" s="79">
        <v>0</v>
      </c>
      <c r="D21" s="80">
        <v>0</v>
      </c>
      <c r="E21" s="80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87459</v>
      </c>
      <c r="S21" s="79">
        <v>72005</v>
      </c>
      <c r="T21" s="79">
        <v>80608</v>
      </c>
      <c r="U21" s="79">
        <v>83171</v>
      </c>
      <c r="V21" s="79">
        <v>80300</v>
      </c>
      <c r="W21" s="79">
        <v>80016</v>
      </c>
      <c r="X21" s="79">
        <v>79960</v>
      </c>
      <c r="Y21" s="79">
        <v>79997</v>
      </c>
      <c r="Z21" s="79">
        <v>32162</v>
      </c>
      <c r="AA21" s="79">
        <v>32162</v>
      </c>
      <c r="AB21" s="79">
        <v>32162</v>
      </c>
      <c r="AC21" s="79">
        <v>32162</v>
      </c>
      <c r="AD21" s="79">
        <v>34702</v>
      </c>
      <c r="AE21" s="79">
        <v>34702</v>
      </c>
      <c r="AF21" s="79">
        <v>34702</v>
      </c>
    </row>
    <row r="22" spans="1:32" s="15" customFormat="1" ht="15.9" customHeight="1">
      <c r="A22" s="14"/>
      <c r="B22" s="76" t="s">
        <v>40</v>
      </c>
      <c r="C22" s="81">
        <v>0</v>
      </c>
      <c r="D22" s="82">
        <v>0</v>
      </c>
      <c r="E22" s="82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23128</v>
      </c>
      <c r="S22" s="81">
        <v>46227</v>
      </c>
      <c r="T22" s="81">
        <v>45824</v>
      </c>
      <c r="U22" s="81">
        <v>47312</v>
      </c>
      <c r="V22" s="81">
        <v>46943</v>
      </c>
      <c r="W22" s="81">
        <v>45690</v>
      </c>
      <c r="X22" s="81">
        <v>44628</v>
      </c>
      <c r="Y22" s="81">
        <v>45270</v>
      </c>
      <c r="Z22" s="81">
        <v>44461</v>
      </c>
      <c r="AA22" s="81">
        <v>44165</v>
      </c>
      <c r="AB22" s="81">
        <v>27920</v>
      </c>
      <c r="AC22" s="81">
        <v>27523</v>
      </c>
      <c r="AD22" s="81">
        <v>17311</v>
      </c>
      <c r="AE22" s="81">
        <v>17066</v>
      </c>
      <c r="AF22" s="81">
        <v>16973</v>
      </c>
    </row>
    <row r="23" spans="1:32" s="15" customFormat="1" ht="15.9" customHeight="1">
      <c r="A23" s="13"/>
      <c r="B23" s="75" t="s">
        <v>41</v>
      </c>
      <c r="C23" s="79">
        <v>72</v>
      </c>
      <c r="D23" s="80">
        <v>70</v>
      </c>
      <c r="E23" s="80">
        <v>91</v>
      </c>
      <c r="F23" s="79">
        <v>99</v>
      </c>
      <c r="G23" s="79">
        <v>97</v>
      </c>
      <c r="H23" s="79">
        <v>108</v>
      </c>
      <c r="I23" s="79">
        <v>143</v>
      </c>
      <c r="J23" s="79">
        <v>217</v>
      </c>
      <c r="K23" s="79">
        <v>1095</v>
      </c>
      <c r="L23" s="79">
        <v>1648</v>
      </c>
      <c r="M23" s="79">
        <v>5679</v>
      </c>
      <c r="N23" s="79">
        <v>5624</v>
      </c>
      <c r="O23" s="79">
        <v>9519</v>
      </c>
      <c r="P23" s="79">
        <v>15297</v>
      </c>
      <c r="Q23" s="79">
        <v>21375</v>
      </c>
      <c r="R23" s="79">
        <v>23338</v>
      </c>
      <c r="S23" s="79">
        <v>22365</v>
      </c>
      <c r="T23" s="79">
        <v>20624</v>
      </c>
      <c r="U23" s="79">
        <v>18802</v>
      </c>
      <c r="V23" s="79">
        <v>16527</v>
      </c>
      <c r="W23" s="79">
        <v>14536</v>
      </c>
      <c r="X23" s="79">
        <v>12727</v>
      </c>
      <c r="Y23" s="79">
        <v>11297</v>
      </c>
      <c r="Z23" s="79">
        <v>9813</v>
      </c>
      <c r="AA23" s="79">
        <v>11553</v>
      </c>
      <c r="AB23" s="79">
        <v>11086</v>
      </c>
      <c r="AC23" s="79">
        <v>8792</v>
      </c>
      <c r="AD23" s="79">
        <v>7865</v>
      </c>
      <c r="AE23" s="79">
        <v>7016</v>
      </c>
      <c r="AF23" s="79">
        <v>3799</v>
      </c>
    </row>
    <row r="24" spans="1:32" s="15" customFormat="1" ht="15.9" customHeight="1">
      <c r="A24" s="14"/>
      <c r="B24" s="76" t="s">
        <v>42</v>
      </c>
      <c r="C24" s="81">
        <v>0</v>
      </c>
      <c r="D24" s="82">
        <v>0</v>
      </c>
      <c r="E24" s="82">
        <v>0</v>
      </c>
      <c r="F24" s="81">
        <v>89</v>
      </c>
      <c r="G24" s="81">
        <v>88</v>
      </c>
      <c r="H24" s="81">
        <v>88</v>
      </c>
      <c r="I24" s="81">
        <v>87</v>
      </c>
      <c r="J24" s="81">
        <v>208</v>
      </c>
      <c r="K24" s="81">
        <v>454</v>
      </c>
      <c r="L24" s="81">
        <v>788</v>
      </c>
      <c r="M24" s="81">
        <v>1689</v>
      </c>
      <c r="N24" s="81">
        <v>2587</v>
      </c>
      <c r="O24" s="81">
        <v>3461</v>
      </c>
      <c r="P24" s="81">
        <v>80922</v>
      </c>
      <c r="Q24" s="81">
        <v>89475</v>
      </c>
      <c r="R24" s="81">
        <v>142787</v>
      </c>
      <c r="S24" s="81">
        <v>150379</v>
      </c>
      <c r="T24" s="81">
        <v>162069</v>
      </c>
      <c r="U24" s="81">
        <v>167491</v>
      </c>
      <c r="V24" s="81">
        <v>181904</v>
      </c>
      <c r="W24" s="81">
        <v>179672</v>
      </c>
      <c r="X24" s="81">
        <v>177846</v>
      </c>
      <c r="Y24" s="81">
        <v>177469</v>
      </c>
      <c r="Z24" s="81">
        <v>90944</v>
      </c>
      <c r="AA24" s="81">
        <v>91640</v>
      </c>
      <c r="AB24" s="81">
        <v>82874</v>
      </c>
      <c r="AC24" s="81">
        <v>81579</v>
      </c>
      <c r="AD24" s="81">
        <v>74662</v>
      </c>
      <c r="AE24" s="81">
        <v>72952</v>
      </c>
      <c r="AF24" s="81">
        <v>30559</v>
      </c>
    </row>
    <row r="25" spans="1:32" s="135" customFormat="1" ht="15.9" customHeight="1">
      <c r="A25" s="134"/>
      <c r="B25" s="78" t="s">
        <v>43</v>
      </c>
      <c r="C25" s="93">
        <f>SUM(C16:C24)</f>
        <v>72</v>
      </c>
      <c r="D25" s="93">
        <f t="shared" ref="D25:N25" si="11">SUM(D16:D24)</f>
        <v>70</v>
      </c>
      <c r="E25" s="93">
        <f t="shared" si="11"/>
        <v>91</v>
      </c>
      <c r="F25" s="93">
        <f t="shared" si="11"/>
        <v>188</v>
      </c>
      <c r="G25" s="93">
        <f t="shared" si="11"/>
        <v>185</v>
      </c>
      <c r="H25" s="93">
        <f t="shared" si="11"/>
        <v>196</v>
      </c>
      <c r="I25" s="93">
        <f t="shared" si="11"/>
        <v>230</v>
      </c>
      <c r="J25" s="93">
        <f t="shared" si="11"/>
        <v>425</v>
      </c>
      <c r="K25" s="93">
        <f t="shared" si="11"/>
        <v>1549</v>
      </c>
      <c r="L25" s="93">
        <f t="shared" si="11"/>
        <v>2436</v>
      </c>
      <c r="M25" s="93">
        <f t="shared" si="11"/>
        <v>7668</v>
      </c>
      <c r="N25" s="93">
        <f t="shared" si="11"/>
        <v>9361</v>
      </c>
      <c r="O25" s="93">
        <f t="shared" ref="O25" si="12">SUM(O16:O24)</f>
        <v>14130</v>
      </c>
      <c r="P25" s="93">
        <f t="shared" ref="P25" si="13">SUM(P16:P24)</f>
        <v>99553</v>
      </c>
      <c r="Q25" s="93">
        <f t="shared" ref="Q25" si="14">SUM(Q16:Q24)</f>
        <v>129754</v>
      </c>
      <c r="R25" s="93">
        <f t="shared" ref="R25" si="15">SUM(R16:R24)</f>
        <v>299769</v>
      </c>
      <c r="S25" s="93">
        <f t="shared" ref="S25" si="16">SUM(S16:S24)</f>
        <v>322839</v>
      </c>
      <c r="T25" s="93">
        <f t="shared" ref="T25" si="17">SUM(T16:T24)</f>
        <v>351026</v>
      </c>
      <c r="U25" s="93">
        <f t="shared" ref="U25" si="18">SUM(U16:U24)</f>
        <v>368596</v>
      </c>
      <c r="V25" s="93">
        <f t="shared" ref="V25" si="19">SUM(V16:V24)</f>
        <v>374168</v>
      </c>
      <c r="W25" s="93">
        <f t="shared" ref="W25" si="20">SUM(W16:W24)</f>
        <v>368621</v>
      </c>
      <c r="X25" s="93">
        <f t="shared" ref="X25" si="21">SUM(X16:X24)</f>
        <v>365583</v>
      </c>
      <c r="Y25" s="93">
        <f t="shared" ref="Y25" si="22">SUM(Y16:Y24)</f>
        <v>364578</v>
      </c>
      <c r="Z25" s="93">
        <f t="shared" ref="Z25:AE25" si="23">SUM(Z16:Z24)</f>
        <v>196555</v>
      </c>
      <c r="AA25" s="93">
        <f t="shared" ref="AA25:AD25" si="24">SUM(AA16:AA24)</f>
        <v>197607</v>
      </c>
      <c r="AB25" s="93">
        <f t="shared" si="24"/>
        <v>172111</v>
      </c>
      <c r="AC25" s="93">
        <f t="shared" si="24"/>
        <v>166842</v>
      </c>
      <c r="AD25" s="93">
        <f t="shared" si="24"/>
        <v>149747</v>
      </c>
      <c r="AE25" s="93">
        <f t="shared" si="23"/>
        <v>145915</v>
      </c>
      <c r="AF25" s="93">
        <f>SUM(AF16:AF24)</f>
        <v>107446</v>
      </c>
    </row>
    <row r="26" spans="1:32" s="15" customFormat="1" ht="15.9" customHeight="1">
      <c r="A26" s="14"/>
      <c r="B26" s="76"/>
      <c r="C26" s="81"/>
      <c r="D26" s="82"/>
      <c r="E26" s="82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</row>
    <row r="27" spans="1:32" s="135" customFormat="1" ht="15.9" customHeight="1">
      <c r="A27" s="134"/>
      <c r="B27" s="78" t="s">
        <v>44</v>
      </c>
      <c r="C27" s="93">
        <f t="shared" ref="C27:T27" si="25">C25+C14</f>
        <v>104</v>
      </c>
      <c r="D27" s="92">
        <f t="shared" si="25"/>
        <v>131</v>
      </c>
      <c r="E27" s="92">
        <f t="shared" si="25"/>
        <v>98</v>
      </c>
      <c r="F27" s="93">
        <f t="shared" si="25"/>
        <v>410</v>
      </c>
      <c r="G27" s="93">
        <f t="shared" si="25"/>
        <v>842</v>
      </c>
      <c r="H27" s="93">
        <f t="shared" si="25"/>
        <v>1118</v>
      </c>
      <c r="I27" s="93">
        <f t="shared" si="25"/>
        <v>1449</v>
      </c>
      <c r="J27" s="93">
        <f t="shared" si="25"/>
        <v>1574</v>
      </c>
      <c r="K27" s="93">
        <f t="shared" si="25"/>
        <v>3061</v>
      </c>
      <c r="L27" s="93">
        <f t="shared" si="25"/>
        <v>8659</v>
      </c>
      <c r="M27" s="93">
        <f t="shared" si="25"/>
        <v>22742</v>
      </c>
      <c r="N27" s="93">
        <f t="shared" si="25"/>
        <v>20014</v>
      </c>
      <c r="O27" s="93">
        <f t="shared" si="25"/>
        <v>24549</v>
      </c>
      <c r="P27" s="93">
        <f t="shared" si="25"/>
        <v>160599</v>
      </c>
      <c r="Q27" s="93">
        <f t="shared" si="25"/>
        <v>675333</v>
      </c>
      <c r="R27" s="93">
        <f t="shared" si="25"/>
        <v>646582</v>
      </c>
      <c r="S27" s="93">
        <f t="shared" si="25"/>
        <v>621179</v>
      </c>
      <c r="T27" s="93">
        <f t="shared" si="25"/>
        <v>616046</v>
      </c>
      <c r="U27" s="93">
        <f t="shared" ref="U27:Z27" si="26">U25+U14</f>
        <v>608616</v>
      </c>
      <c r="V27" s="93">
        <f t="shared" si="26"/>
        <v>583781</v>
      </c>
      <c r="W27" s="93">
        <f t="shared" si="26"/>
        <v>562361</v>
      </c>
      <c r="X27" s="93">
        <f t="shared" si="26"/>
        <v>517443</v>
      </c>
      <c r="Y27" s="93">
        <f t="shared" si="26"/>
        <v>509032</v>
      </c>
      <c r="Z27" s="93">
        <f t="shared" si="26"/>
        <v>309632</v>
      </c>
      <c r="AA27" s="93">
        <f t="shared" ref="AA27:AB27" si="27">AA25+AA14</f>
        <v>300477</v>
      </c>
      <c r="AB27" s="93">
        <f t="shared" si="27"/>
        <v>282285</v>
      </c>
      <c r="AC27" s="93">
        <f>AC25+AC14</f>
        <v>256090</v>
      </c>
      <c r="AD27" s="93">
        <f>AD25+AD14</f>
        <v>216781</v>
      </c>
      <c r="AE27" s="93">
        <f>AE25+AE14</f>
        <v>204495</v>
      </c>
      <c r="AF27" s="93">
        <f>AF25+AF14</f>
        <v>228714</v>
      </c>
    </row>
    <row r="28" spans="1:32" s="15" customFormat="1" ht="15.9" customHeight="1">
      <c r="A28" s="14"/>
      <c r="B28" s="76"/>
      <c r="C28" s="81"/>
      <c r="D28" s="82"/>
      <c r="E28" s="82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</row>
    <row r="29" spans="1:32" s="27" customFormat="1" ht="15.9" customHeight="1">
      <c r="A29" s="10"/>
      <c r="B29" s="10" t="s">
        <v>45</v>
      </c>
      <c r="C29" s="11" t="s">
        <v>1</v>
      </c>
      <c r="D29" s="11" t="s">
        <v>2</v>
      </c>
      <c r="E29" s="11" t="s">
        <v>3</v>
      </c>
      <c r="F29" s="12">
        <v>2018</v>
      </c>
      <c r="G29" s="11" t="s">
        <v>4</v>
      </c>
      <c r="H29" s="11" t="s">
        <v>5</v>
      </c>
      <c r="I29" s="11" t="s">
        <v>6</v>
      </c>
      <c r="J29" s="12">
        <v>2019</v>
      </c>
      <c r="K29" s="11" t="s">
        <v>7</v>
      </c>
      <c r="L29" s="11" t="s">
        <v>8</v>
      </c>
      <c r="M29" s="11" t="s">
        <v>9</v>
      </c>
      <c r="N29" s="12">
        <v>2020</v>
      </c>
      <c r="O29" s="11" t="s">
        <v>10</v>
      </c>
      <c r="P29" s="11" t="s">
        <v>11</v>
      </c>
      <c r="Q29" s="11" t="s">
        <v>12</v>
      </c>
      <c r="R29" s="12">
        <v>2021</v>
      </c>
      <c r="S29" s="12" t="s">
        <v>13</v>
      </c>
      <c r="T29" s="12" t="s">
        <v>14</v>
      </c>
      <c r="U29" s="12" t="s">
        <v>15</v>
      </c>
      <c r="V29" s="12">
        <v>2022</v>
      </c>
      <c r="W29" s="12" t="s">
        <v>16</v>
      </c>
      <c r="X29" s="12" t="s">
        <v>17</v>
      </c>
      <c r="Y29" s="12" t="s">
        <v>18</v>
      </c>
      <c r="Z29" s="12">
        <v>2023</v>
      </c>
      <c r="AA29" s="12" t="s">
        <v>19</v>
      </c>
      <c r="AB29" s="12" t="s">
        <v>20</v>
      </c>
      <c r="AC29" s="12" t="s">
        <v>21</v>
      </c>
      <c r="AD29" s="12">
        <v>2024</v>
      </c>
      <c r="AE29" s="12" t="s">
        <v>22</v>
      </c>
      <c r="AF29" s="12" t="s">
        <v>23</v>
      </c>
    </row>
    <row r="30" spans="1:32" s="15" customFormat="1" ht="15.9" customHeight="1">
      <c r="A30" s="13"/>
      <c r="B30" s="75" t="s">
        <v>46</v>
      </c>
      <c r="C30" s="79">
        <v>18</v>
      </c>
      <c r="D30" s="80">
        <v>19</v>
      </c>
      <c r="E30" s="80">
        <v>32</v>
      </c>
      <c r="F30" s="79">
        <v>22</v>
      </c>
      <c r="G30" s="79">
        <v>12</v>
      </c>
      <c r="H30" s="79">
        <v>4</v>
      </c>
      <c r="I30" s="79">
        <v>4</v>
      </c>
      <c r="J30" s="79">
        <v>9</v>
      </c>
      <c r="K30" s="79">
        <v>12</v>
      </c>
      <c r="L30" s="79">
        <v>7</v>
      </c>
      <c r="M30" s="79">
        <v>13</v>
      </c>
      <c r="N30" s="79">
        <v>43</v>
      </c>
      <c r="O30" s="79">
        <v>671</v>
      </c>
      <c r="P30" s="79">
        <v>2445</v>
      </c>
      <c r="Q30" s="79">
        <v>5974</v>
      </c>
      <c r="R30" s="79">
        <v>6041</v>
      </c>
      <c r="S30" s="79">
        <v>7667</v>
      </c>
      <c r="T30" s="79">
        <v>7543</v>
      </c>
      <c r="U30" s="79">
        <v>6595</v>
      </c>
      <c r="V30" s="79">
        <v>4548</v>
      </c>
      <c r="W30" s="79">
        <v>4449</v>
      </c>
      <c r="X30" s="79">
        <v>3324</v>
      </c>
      <c r="Y30" s="79">
        <v>2340</v>
      </c>
      <c r="Z30" s="79">
        <v>1933</v>
      </c>
      <c r="AA30" s="79">
        <v>1473</v>
      </c>
      <c r="AB30" s="79">
        <v>1309</v>
      </c>
      <c r="AC30" s="79">
        <v>1542</v>
      </c>
      <c r="AD30" s="79">
        <v>1325</v>
      </c>
      <c r="AE30" s="79">
        <v>1568</v>
      </c>
      <c r="AF30" s="79">
        <v>1549</v>
      </c>
    </row>
    <row r="31" spans="1:32" s="15" customFormat="1" ht="15.9" customHeight="1">
      <c r="A31" s="14"/>
      <c r="B31" s="76" t="s">
        <v>47</v>
      </c>
      <c r="C31" s="81">
        <v>13</v>
      </c>
      <c r="D31" s="82">
        <v>28</v>
      </c>
      <c r="E31" s="82">
        <v>38</v>
      </c>
      <c r="F31" s="81">
        <v>81</v>
      </c>
      <c r="G31" s="81">
        <v>39</v>
      </c>
      <c r="H31" s="81">
        <v>95</v>
      </c>
      <c r="I31" s="81">
        <v>252</v>
      </c>
      <c r="J31" s="81">
        <v>132</v>
      </c>
      <c r="K31" s="81">
        <v>507</v>
      </c>
      <c r="L31" s="81">
        <v>1340</v>
      </c>
      <c r="M31" s="81">
        <v>2125</v>
      </c>
      <c r="N31" s="81">
        <v>2071</v>
      </c>
      <c r="O31" s="81">
        <v>1516</v>
      </c>
      <c r="P31" s="81">
        <v>1935</v>
      </c>
      <c r="Q31" s="81">
        <v>2648</v>
      </c>
      <c r="R31" s="81">
        <v>1450</v>
      </c>
      <c r="S31" s="81">
        <v>1769</v>
      </c>
      <c r="T31" s="130">
        <v>1379</v>
      </c>
      <c r="U31" s="81">
        <v>1167</v>
      </c>
      <c r="V31" s="81">
        <v>1231</v>
      </c>
      <c r="W31" s="81">
        <v>1508</v>
      </c>
      <c r="X31" s="81">
        <v>2881</v>
      </c>
      <c r="Y31" s="81">
        <v>4892</v>
      </c>
      <c r="Z31" s="81">
        <v>843</v>
      </c>
      <c r="AA31" s="81">
        <v>1168</v>
      </c>
      <c r="AB31" s="81">
        <v>1696</v>
      </c>
      <c r="AC31" s="81">
        <v>1631</v>
      </c>
      <c r="AD31" s="81">
        <v>879</v>
      </c>
      <c r="AE31" s="81">
        <v>561</v>
      </c>
      <c r="AF31" s="81">
        <v>700</v>
      </c>
    </row>
    <row r="32" spans="1:32" s="15" customFormat="1" ht="15.9" customHeight="1">
      <c r="A32" s="13"/>
      <c r="B32" s="75" t="s">
        <v>48</v>
      </c>
      <c r="C32" s="79">
        <v>0</v>
      </c>
      <c r="D32" s="80">
        <v>26</v>
      </c>
      <c r="E32" s="80">
        <v>23</v>
      </c>
      <c r="F32" s="79">
        <v>237</v>
      </c>
      <c r="G32" s="79">
        <v>623</v>
      </c>
      <c r="H32" s="79">
        <v>623</v>
      </c>
      <c r="I32" s="79">
        <v>573</v>
      </c>
      <c r="J32" s="79">
        <v>573</v>
      </c>
      <c r="K32" s="79">
        <v>98</v>
      </c>
      <c r="L32" s="79">
        <v>1078</v>
      </c>
      <c r="M32" s="79">
        <v>1078</v>
      </c>
      <c r="N32" s="79">
        <v>1948</v>
      </c>
      <c r="O32" s="79">
        <v>1902</v>
      </c>
      <c r="P32" s="79">
        <v>4369</v>
      </c>
      <c r="Q32" s="79">
        <v>4896</v>
      </c>
      <c r="R32" s="79">
        <v>4269</v>
      </c>
      <c r="S32" s="79">
        <v>3271</v>
      </c>
      <c r="T32" s="79">
        <v>3238</v>
      </c>
      <c r="U32" s="79">
        <v>3101</v>
      </c>
      <c r="V32" s="79">
        <v>2796</v>
      </c>
      <c r="W32" s="79">
        <v>2896</v>
      </c>
      <c r="X32" s="79">
        <v>2962</v>
      </c>
      <c r="Y32" s="79">
        <v>3411</v>
      </c>
      <c r="Z32" s="79">
        <v>3422</v>
      </c>
      <c r="AA32" s="79">
        <v>3595</v>
      </c>
      <c r="AB32" s="79">
        <v>1460</v>
      </c>
      <c r="AC32" s="79">
        <v>977</v>
      </c>
      <c r="AD32" s="79">
        <v>274</v>
      </c>
      <c r="AE32" s="79">
        <v>582</v>
      </c>
      <c r="AF32" s="79">
        <v>1891</v>
      </c>
    </row>
    <row r="33" spans="1:32" s="15" customFormat="1" ht="15.9" customHeight="1">
      <c r="A33" s="14"/>
      <c r="B33" s="76" t="s">
        <v>49</v>
      </c>
      <c r="C33" s="81">
        <v>0</v>
      </c>
      <c r="D33" s="82">
        <v>0</v>
      </c>
      <c r="E33" s="82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184</v>
      </c>
      <c r="L33" s="81">
        <v>212</v>
      </c>
      <c r="M33" s="81">
        <v>1201</v>
      </c>
      <c r="N33" s="81">
        <v>1010</v>
      </c>
      <c r="O33" s="81">
        <v>1825</v>
      </c>
      <c r="P33" s="81">
        <v>2749</v>
      </c>
      <c r="Q33" s="81">
        <v>3332</v>
      </c>
      <c r="R33" s="81">
        <v>3662</v>
      </c>
      <c r="S33" s="81">
        <v>3890</v>
      </c>
      <c r="T33" s="130">
        <v>3984</v>
      </c>
      <c r="U33" s="81">
        <v>4061</v>
      </c>
      <c r="V33" s="81">
        <v>3489</v>
      </c>
      <c r="W33" s="81">
        <v>2955</v>
      </c>
      <c r="X33" s="81">
        <v>2177</v>
      </c>
      <c r="Y33" s="81">
        <v>1147</v>
      </c>
      <c r="Z33" s="81">
        <v>547</v>
      </c>
      <c r="AA33" s="81">
        <v>694</v>
      </c>
      <c r="AB33" s="81">
        <v>539</v>
      </c>
      <c r="AC33" s="81">
        <v>837</v>
      </c>
      <c r="AD33" s="81">
        <v>775</v>
      </c>
      <c r="AE33" s="81">
        <v>781</v>
      </c>
      <c r="AF33" s="81">
        <v>27</v>
      </c>
    </row>
    <row r="34" spans="1:32" s="15" customFormat="1" ht="15.9" customHeight="1">
      <c r="A34" s="13"/>
      <c r="B34" s="75" t="s">
        <v>50</v>
      </c>
      <c r="C34" s="79">
        <v>0</v>
      </c>
      <c r="D34" s="80">
        <v>0</v>
      </c>
      <c r="E34" s="80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57</v>
      </c>
      <c r="S34" s="79">
        <v>57</v>
      </c>
      <c r="T34" s="79">
        <v>0</v>
      </c>
      <c r="U34" s="79">
        <v>0</v>
      </c>
      <c r="V34" s="79">
        <v>711</v>
      </c>
      <c r="W34" s="79">
        <v>711</v>
      </c>
      <c r="X34" s="79">
        <v>2000</v>
      </c>
      <c r="Y34" s="79" t="s">
        <v>30</v>
      </c>
      <c r="Z34" s="79" t="s">
        <v>30</v>
      </c>
      <c r="AA34" s="79">
        <v>0</v>
      </c>
      <c r="AB34" s="79">
        <v>0</v>
      </c>
      <c r="AC34" s="79">
        <v>0</v>
      </c>
      <c r="AD34" s="79">
        <v>0</v>
      </c>
      <c r="AE34" s="79"/>
      <c r="AF34" s="79"/>
    </row>
    <row r="35" spans="1:32" s="15" customFormat="1" ht="15.9" customHeight="1">
      <c r="A35" s="14"/>
      <c r="B35" s="76" t="s">
        <v>32</v>
      </c>
      <c r="C35" s="81">
        <v>0</v>
      </c>
      <c r="D35" s="82">
        <v>0</v>
      </c>
      <c r="E35" s="82">
        <v>0</v>
      </c>
      <c r="F35" s="81">
        <v>791</v>
      </c>
      <c r="G35" s="81">
        <v>0</v>
      </c>
      <c r="H35" s="81">
        <v>0</v>
      </c>
      <c r="I35" s="81">
        <v>0</v>
      </c>
      <c r="J35" s="81">
        <v>1145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0</v>
      </c>
      <c r="AC35" s="81">
        <v>0</v>
      </c>
      <c r="AD35" s="160">
        <v>0</v>
      </c>
      <c r="AE35" s="160"/>
      <c r="AF35" s="160"/>
    </row>
    <row r="36" spans="1:32" s="15" customFormat="1" ht="15.9" customHeight="1">
      <c r="A36" s="13"/>
      <c r="B36" s="75" t="s">
        <v>51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4215</v>
      </c>
      <c r="U36" s="79">
        <v>13023</v>
      </c>
      <c r="V36" s="79">
        <v>22549</v>
      </c>
      <c r="W36" s="79">
        <v>34591</v>
      </c>
      <c r="X36" s="79">
        <v>0</v>
      </c>
      <c r="Y36" s="79">
        <v>2108</v>
      </c>
      <c r="Z36" s="79">
        <v>432</v>
      </c>
      <c r="AA36" s="79">
        <v>596</v>
      </c>
      <c r="AB36" s="79">
        <v>277</v>
      </c>
      <c r="AC36" s="79">
        <v>109</v>
      </c>
      <c r="AD36" s="79">
        <v>0</v>
      </c>
      <c r="AE36" s="79"/>
      <c r="AF36" s="79">
        <v>2</v>
      </c>
    </row>
    <row r="37" spans="1:32" s="15" customFormat="1" ht="15.9" customHeight="1">
      <c r="A37" s="14"/>
      <c r="B37" s="76" t="s">
        <v>52</v>
      </c>
      <c r="C37" s="81">
        <v>302</v>
      </c>
      <c r="D37" s="82">
        <v>556</v>
      </c>
      <c r="E37" s="82">
        <v>703</v>
      </c>
      <c r="F37" s="81">
        <v>38</v>
      </c>
      <c r="G37" s="81">
        <v>959</v>
      </c>
      <c r="H37" s="81">
        <v>1062</v>
      </c>
      <c r="I37" s="81">
        <v>977</v>
      </c>
      <c r="J37" s="81">
        <v>60</v>
      </c>
      <c r="K37" s="81">
        <v>1205</v>
      </c>
      <c r="L37" s="81">
        <v>1157</v>
      </c>
      <c r="M37" s="81">
        <v>185</v>
      </c>
      <c r="N37" s="81">
        <v>337</v>
      </c>
      <c r="O37" s="81">
        <v>858</v>
      </c>
      <c r="P37" s="81">
        <v>23026</v>
      </c>
      <c r="Q37" s="81">
        <v>17815</v>
      </c>
      <c r="R37" s="81">
        <v>13435</v>
      </c>
      <c r="S37" s="81">
        <v>8042</v>
      </c>
      <c r="T37" s="130">
        <v>3324</v>
      </c>
      <c r="U37" s="81">
        <v>6599</v>
      </c>
      <c r="V37" s="81">
        <v>14234</v>
      </c>
      <c r="W37" s="81">
        <v>14164</v>
      </c>
      <c r="X37" s="81">
        <v>17518</v>
      </c>
      <c r="Y37" s="81">
        <v>17284</v>
      </c>
      <c r="Z37" s="81">
        <v>16207</v>
      </c>
      <c r="AA37" s="81">
        <v>16089</v>
      </c>
      <c r="AB37" s="81">
        <v>15690</v>
      </c>
      <c r="AC37" s="81">
        <v>14708</v>
      </c>
      <c r="AD37" s="81">
        <v>12651</v>
      </c>
      <c r="AE37" s="81">
        <v>10986</v>
      </c>
      <c r="AF37" s="81">
        <v>10888</v>
      </c>
    </row>
    <row r="38" spans="1:32" s="15" customFormat="1" ht="15.9" customHeight="1">
      <c r="A38" s="13"/>
      <c r="B38" s="75" t="s">
        <v>53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>
        <v>637</v>
      </c>
      <c r="AC38" s="79">
        <v>0</v>
      </c>
      <c r="AD38" s="79">
        <v>0</v>
      </c>
      <c r="AE38" s="79"/>
      <c r="AF38" s="79">
        <v>4381</v>
      </c>
    </row>
    <row r="39" spans="1:32" s="18" customFormat="1" ht="15.9" customHeight="1">
      <c r="A39" s="19"/>
      <c r="B39" s="77" t="s">
        <v>54</v>
      </c>
      <c r="C39" s="83">
        <f t="shared" ref="C39:S39" si="28">SUM(C30:C38)</f>
        <v>333</v>
      </c>
      <c r="D39" s="83">
        <f t="shared" si="28"/>
        <v>629</v>
      </c>
      <c r="E39" s="83">
        <f t="shared" si="28"/>
        <v>796</v>
      </c>
      <c r="F39" s="83">
        <f t="shared" si="28"/>
        <v>1169</v>
      </c>
      <c r="G39" s="83">
        <f t="shared" si="28"/>
        <v>1633</v>
      </c>
      <c r="H39" s="83">
        <f t="shared" si="28"/>
        <v>1784</v>
      </c>
      <c r="I39" s="83">
        <f t="shared" si="28"/>
        <v>1806</v>
      </c>
      <c r="J39" s="83">
        <f t="shared" si="28"/>
        <v>1919</v>
      </c>
      <c r="K39" s="83">
        <f t="shared" si="28"/>
        <v>2006</v>
      </c>
      <c r="L39" s="83">
        <f t="shared" si="28"/>
        <v>3794</v>
      </c>
      <c r="M39" s="83">
        <f t="shared" si="28"/>
        <v>4602</v>
      </c>
      <c r="N39" s="83">
        <f t="shared" si="28"/>
        <v>5409</v>
      </c>
      <c r="O39" s="83">
        <f t="shared" si="28"/>
        <v>6772</v>
      </c>
      <c r="P39" s="83">
        <f t="shared" si="28"/>
        <v>34524</v>
      </c>
      <c r="Q39" s="83">
        <f t="shared" si="28"/>
        <v>34665</v>
      </c>
      <c r="R39" s="83">
        <f t="shared" si="28"/>
        <v>28914</v>
      </c>
      <c r="S39" s="83">
        <f t="shared" si="28"/>
        <v>24696</v>
      </c>
      <c r="T39" s="83">
        <f>SUM(T30:T38)</f>
        <v>23683</v>
      </c>
      <c r="U39" s="83">
        <f t="shared" ref="U39:AD39" si="29">SUM(U30:U38)</f>
        <v>34546</v>
      </c>
      <c r="V39" s="83">
        <f t="shared" si="29"/>
        <v>49558</v>
      </c>
      <c r="W39" s="83">
        <f t="shared" si="29"/>
        <v>61274</v>
      </c>
      <c r="X39" s="83">
        <f t="shared" si="29"/>
        <v>30862</v>
      </c>
      <c r="Y39" s="83">
        <f t="shared" si="29"/>
        <v>31182</v>
      </c>
      <c r="Z39" s="83">
        <f t="shared" si="29"/>
        <v>23384</v>
      </c>
      <c r="AA39" s="83">
        <f t="shared" si="29"/>
        <v>23615</v>
      </c>
      <c r="AB39" s="83">
        <f t="shared" si="29"/>
        <v>21608</v>
      </c>
      <c r="AC39" s="83">
        <f t="shared" si="29"/>
        <v>19804</v>
      </c>
      <c r="AD39" s="83">
        <f t="shared" si="29"/>
        <v>15904</v>
      </c>
      <c r="AE39" s="83">
        <f>SUM(AE30:AE38)</f>
        <v>14478</v>
      </c>
      <c r="AF39" s="83">
        <f>SUM(AF30:AF38)</f>
        <v>19438</v>
      </c>
    </row>
    <row r="40" spans="1:32" s="18" customFormat="1" ht="15.9" customHeight="1">
      <c r="A40" s="16"/>
      <c r="B40" s="75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</row>
    <row r="41" spans="1:32" s="18" customFormat="1" ht="15.9" customHeight="1">
      <c r="A41" s="17"/>
      <c r="B41" s="76" t="s">
        <v>55</v>
      </c>
      <c r="C41" s="81">
        <v>0</v>
      </c>
      <c r="D41" s="81">
        <v>0</v>
      </c>
      <c r="E41" s="82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72516</v>
      </c>
      <c r="Q41" s="81">
        <v>0</v>
      </c>
      <c r="R41" s="81">
        <v>0</v>
      </c>
      <c r="S41" s="81">
        <v>0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</row>
    <row r="42" spans="1:32" s="18" customFormat="1" ht="15.9" customHeight="1">
      <c r="A42" s="16"/>
      <c r="B42" s="75" t="s">
        <v>56</v>
      </c>
      <c r="C42" s="79">
        <v>0</v>
      </c>
      <c r="D42" s="79">
        <v>0</v>
      </c>
      <c r="E42" s="80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439</v>
      </c>
      <c r="L42" s="79">
        <v>384</v>
      </c>
      <c r="M42" s="79">
        <v>2631</v>
      </c>
      <c r="N42" s="79">
        <v>2041</v>
      </c>
      <c r="O42" s="79">
        <v>4047</v>
      </c>
      <c r="P42" s="79">
        <v>4682</v>
      </c>
      <c r="Q42" s="79">
        <v>5160</v>
      </c>
      <c r="R42" s="79">
        <v>4363</v>
      </c>
      <c r="S42" s="79">
        <v>3500</v>
      </c>
      <c r="T42" s="79">
        <v>2491</v>
      </c>
      <c r="U42" s="79">
        <v>1451</v>
      </c>
      <c r="V42" s="79">
        <v>506</v>
      </c>
      <c r="W42" s="79">
        <v>62</v>
      </c>
      <c r="X42" s="132" t="s">
        <v>30</v>
      </c>
      <c r="Y42" s="132" t="s">
        <v>30</v>
      </c>
      <c r="Z42" s="132" t="s">
        <v>30</v>
      </c>
      <c r="AA42" s="132">
        <v>2383</v>
      </c>
      <c r="AB42" s="132">
        <v>2595</v>
      </c>
      <c r="AC42" s="132">
        <v>2106</v>
      </c>
      <c r="AD42" s="132">
        <v>1835</v>
      </c>
      <c r="AE42" s="132">
        <v>1642</v>
      </c>
      <c r="AF42" s="132"/>
    </row>
    <row r="43" spans="1:32" s="18" customFormat="1" ht="15.9" customHeight="1">
      <c r="A43" s="17"/>
      <c r="B43" s="76" t="s">
        <v>57</v>
      </c>
      <c r="C43" s="81">
        <v>0</v>
      </c>
      <c r="D43" s="81">
        <v>0</v>
      </c>
      <c r="E43" s="82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  <c r="X43" s="133">
        <v>0</v>
      </c>
      <c r="Y43" s="133">
        <v>0</v>
      </c>
      <c r="Z43" s="133">
        <v>0</v>
      </c>
      <c r="AA43" s="133"/>
      <c r="AB43" s="133">
        <v>0</v>
      </c>
      <c r="AC43" s="133">
        <v>2816</v>
      </c>
      <c r="AD43" s="133">
        <v>0</v>
      </c>
      <c r="AE43" s="133"/>
      <c r="AF43" s="133"/>
    </row>
    <row r="44" spans="1:32" s="18" customFormat="1" ht="15.9" customHeight="1">
      <c r="A44" s="16"/>
      <c r="B44" s="75" t="s">
        <v>58</v>
      </c>
      <c r="C44" s="79">
        <v>0</v>
      </c>
      <c r="D44" s="79">
        <v>0</v>
      </c>
      <c r="E44" s="80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2</v>
      </c>
      <c r="R44" s="79">
        <v>94</v>
      </c>
      <c r="S44" s="79">
        <v>128</v>
      </c>
      <c r="T44" s="79">
        <v>105</v>
      </c>
      <c r="U44" s="79">
        <v>105</v>
      </c>
      <c r="V44" s="79">
        <v>225</v>
      </c>
      <c r="W44" s="79">
        <v>406</v>
      </c>
      <c r="X44" s="79">
        <v>231</v>
      </c>
      <c r="Y44" s="79">
        <v>277</v>
      </c>
      <c r="Z44" s="79">
        <v>2470</v>
      </c>
      <c r="AA44" s="79">
        <v>2183</v>
      </c>
      <c r="AB44" s="79">
        <v>3488</v>
      </c>
      <c r="AC44" s="79"/>
      <c r="AD44" s="79">
        <v>2185</v>
      </c>
      <c r="AE44" s="79">
        <v>2185</v>
      </c>
      <c r="AF44" s="79">
        <v>2185</v>
      </c>
    </row>
    <row r="45" spans="1:32" s="18" customFormat="1" ht="15.9" customHeight="1">
      <c r="A45" s="19"/>
      <c r="B45" s="77" t="s">
        <v>59</v>
      </c>
      <c r="C45" s="83">
        <f t="shared" ref="C45" si="30">SUM(C41:C44)</f>
        <v>0</v>
      </c>
      <c r="D45" s="83">
        <f t="shared" ref="D45" si="31">SUM(D41:D44)</f>
        <v>0</v>
      </c>
      <c r="E45" s="83">
        <f t="shared" ref="E45" si="32">SUM(E41:E44)</f>
        <v>0</v>
      </c>
      <c r="F45" s="83">
        <f t="shared" ref="F45" si="33">SUM(F41:F44)</f>
        <v>0</v>
      </c>
      <c r="G45" s="83">
        <f t="shared" ref="G45" si="34">SUM(G41:G44)</f>
        <v>0</v>
      </c>
      <c r="H45" s="83">
        <f t="shared" ref="H45" si="35">SUM(H41:H44)</f>
        <v>0</v>
      </c>
      <c r="I45" s="83">
        <f t="shared" ref="I45" si="36">SUM(I41:I44)</f>
        <v>0</v>
      </c>
      <c r="J45" s="83">
        <f t="shared" ref="J45" si="37">SUM(J41:J44)</f>
        <v>0</v>
      </c>
      <c r="K45" s="83">
        <f t="shared" ref="K45" si="38">SUM(K41:K44)</f>
        <v>439</v>
      </c>
      <c r="L45" s="83">
        <f t="shared" ref="L45" si="39">SUM(L41:L44)</f>
        <v>384</v>
      </c>
      <c r="M45" s="83">
        <f t="shared" ref="M45" si="40">SUM(M41:M44)</f>
        <v>2631</v>
      </c>
      <c r="N45" s="83">
        <f t="shared" ref="N45" si="41">SUM(N41:N44)</f>
        <v>2041</v>
      </c>
      <c r="O45" s="83">
        <f t="shared" ref="O45" si="42">SUM(O41:O44)</f>
        <v>4047</v>
      </c>
      <c r="P45" s="83">
        <f t="shared" ref="P45" si="43">SUM(P41:P44)</f>
        <v>77198</v>
      </c>
      <c r="Q45" s="83">
        <f t="shared" ref="Q45" si="44">SUM(Q41:Q44)</f>
        <v>5162</v>
      </c>
      <c r="R45" s="83">
        <f t="shared" ref="R45:S45" si="45">SUM(R41:R44)</f>
        <v>4457</v>
      </c>
      <c r="S45" s="83">
        <f t="shared" si="45"/>
        <v>3628</v>
      </c>
      <c r="T45" s="83">
        <f t="shared" ref="T45" si="46">SUM(T41:T44)</f>
        <v>2596</v>
      </c>
      <c r="U45" s="83">
        <f t="shared" ref="U45:AD45" si="47">SUM(U41:U44)</f>
        <v>1556</v>
      </c>
      <c r="V45" s="83">
        <f t="shared" si="47"/>
        <v>731</v>
      </c>
      <c r="W45" s="83">
        <f t="shared" si="47"/>
        <v>468</v>
      </c>
      <c r="X45" s="83">
        <f t="shared" si="47"/>
        <v>231</v>
      </c>
      <c r="Y45" s="83">
        <f t="shared" si="47"/>
        <v>277</v>
      </c>
      <c r="Z45" s="83">
        <f t="shared" si="47"/>
        <v>2470</v>
      </c>
      <c r="AA45" s="83">
        <f t="shared" si="47"/>
        <v>4566</v>
      </c>
      <c r="AB45" s="83">
        <f t="shared" si="47"/>
        <v>6083</v>
      </c>
      <c r="AC45" s="83">
        <f t="shared" si="47"/>
        <v>4922</v>
      </c>
      <c r="AD45" s="83">
        <f t="shared" si="47"/>
        <v>4020</v>
      </c>
      <c r="AE45" s="83">
        <f>SUM(AE41:AE44)</f>
        <v>3827</v>
      </c>
      <c r="AF45" s="83">
        <f>AF44</f>
        <v>2185</v>
      </c>
    </row>
    <row r="46" spans="1:32" s="18" customFormat="1" ht="15.9" customHeight="1">
      <c r="A46" s="16"/>
      <c r="B46" s="7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1:32" s="18" customFormat="1" ht="15.9" customHeight="1">
      <c r="A47" s="17"/>
      <c r="B47" s="76" t="s">
        <v>60</v>
      </c>
      <c r="C47" s="81">
        <v>545</v>
      </c>
      <c r="D47" s="81">
        <v>545</v>
      </c>
      <c r="E47" s="82">
        <v>1005</v>
      </c>
      <c r="F47" s="81">
        <v>1005</v>
      </c>
      <c r="G47" s="81">
        <v>1005</v>
      </c>
      <c r="H47" s="81">
        <v>1005</v>
      </c>
      <c r="I47" s="81">
        <v>1005</v>
      </c>
      <c r="J47" s="81">
        <v>1005</v>
      </c>
      <c r="K47" s="81">
        <v>1005</v>
      </c>
      <c r="L47" s="81">
        <v>1005</v>
      </c>
      <c r="M47" s="81">
        <v>5000</v>
      </c>
      <c r="N47" s="81">
        <v>5000</v>
      </c>
      <c r="O47" s="81">
        <v>5000</v>
      </c>
      <c r="P47" s="81">
        <v>5710</v>
      </c>
      <c r="Q47" s="81">
        <v>580901</v>
      </c>
      <c r="R47" s="81">
        <v>581164</v>
      </c>
      <c r="S47" s="81">
        <v>581164</v>
      </c>
      <c r="T47" s="81">
        <v>581164</v>
      </c>
      <c r="U47" s="81">
        <v>581164</v>
      </c>
      <c r="V47" s="81">
        <v>581164</v>
      </c>
      <c r="W47" s="81">
        <v>581164</v>
      </c>
      <c r="X47" s="81">
        <v>581164</v>
      </c>
      <c r="Y47" s="81">
        <v>581164</v>
      </c>
      <c r="Z47" s="81">
        <v>581164</v>
      </c>
      <c r="AA47" s="81">
        <v>581164</v>
      </c>
      <c r="AB47" s="81">
        <v>581164</v>
      </c>
      <c r="AC47" s="81">
        <v>581164</v>
      </c>
      <c r="AD47" s="81">
        <v>581164</v>
      </c>
      <c r="AE47" s="81">
        <v>581164</v>
      </c>
      <c r="AF47" s="81">
        <v>581164</v>
      </c>
    </row>
    <row r="48" spans="1:32" s="18" customFormat="1" ht="15.9" customHeight="1">
      <c r="A48" s="16"/>
      <c r="B48" s="75" t="s">
        <v>61</v>
      </c>
      <c r="C48" s="79">
        <v>0</v>
      </c>
      <c r="D48" s="79">
        <v>0</v>
      </c>
      <c r="E48" s="80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36640</v>
      </c>
      <c r="Q48" s="79">
        <v>36640</v>
      </c>
      <c r="R48" s="79">
        <v>36640</v>
      </c>
      <c r="S48" s="79">
        <v>36640</v>
      </c>
      <c r="T48" s="79">
        <v>36640</v>
      </c>
      <c r="U48" s="79">
        <v>26523</v>
      </c>
      <c r="V48" s="79">
        <v>25975</v>
      </c>
      <c r="W48" s="79">
        <v>26023</v>
      </c>
      <c r="X48" s="79">
        <v>25908</v>
      </c>
      <c r="Y48" s="79">
        <v>25975</v>
      </c>
      <c r="Z48" s="79">
        <v>25960</v>
      </c>
      <c r="AA48" s="79">
        <v>25975</v>
      </c>
      <c r="AB48" s="79">
        <v>25975</v>
      </c>
      <c r="AC48" s="79">
        <v>25975</v>
      </c>
      <c r="AD48" s="79">
        <v>25975</v>
      </c>
      <c r="AE48" s="79">
        <v>26018</v>
      </c>
      <c r="AF48" s="79">
        <v>26062</v>
      </c>
    </row>
    <row r="49" spans="1:32" s="18" customFormat="1" ht="15.9" customHeight="1">
      <c r="A49" s="17"/>
      <c r="B49" s="76" t="s">
        <v>62</v>
      </c>
      <c r="C49" s="86">
        <v>0</v>
      </c>
      <c r="D49" s="86">
        <v>0</v>
      </c>
      <c r="E49" s="87">
        <v>0</v>
      </c>
      <c r="F49" s="81">
        <v>0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2">
        <v>-13301</v>
      </c>
      <c r="S49" s="82">
        <v>-13269</v>
      </c>
      <c r="T49" s="82">
        <v>-13270</v>
      </c>
      <c r="U49" s="82">
        <v>-3153</v>
      </c>
      <c r="V49" s="82">
        <v>-1223</v>
      </c>
      <c r="W49" s="82">
        <v>-1223</v>
      </c>
      <c r="X49" s="82">
        <v>-1223</v>
      </c>
      <c r="Y49" s="82">
        <v>-1223</v>
      </c>
      <c r="Z49" s="82">
        <v>-5407</v>
      </c>
      <c r="AA49" s="82">
        <v>-5407</v>
      </c>
      <c r="AB49" s="82">
        <v>-5407</v>
      </c>
      <c r="AC49" s="82">
        <v>-5407</v>
      </c>
      <c r="AD49" s="82">
        <v>-4870</v>
      </c>
      <c r="AE49" s="82">
        <v>-4870</v>
      </c>
      <c r="AF49" s="82">
        <v>-4870</v>
      </c>
    </row>
    <row r="50" spans="1:32" s="18" customFormat="1" ht="15.9" customHeight="1">
      <c r="A50" s="16"/>
      <c r="B50" s="75" t="s">
        <v>63</v>
      </c>
      <c r="C50" s="88">
        <v>-774</v>
      </c>
      <c r="D50" s="88">
        <v>-1043</v>
      </c>
      <c r="E50" s="88">
        <v>-1703</v>
      </c>
      <c r="F50" s="80">
        <v>-1764</v>
      </c>
      <c r="G50" s="80">
        <v>-1796</v>
      </c>
      <c r="H50" s="80">
        <v>-1671</v>
      </c>
      <c r="I50" s="80">
        <v>-1362</v>
      </c>
      <c r="J50" s="80">
        <v>-1350</v>
      </c>
      <c r="K50" s="80">
        <v>-389</v>
      </c>
      <c r="L50" s="79">
        <v>3476</v>
      </c>
      <c r="M50" s="79">
        <v>10509</v>
      </c>
      <c r="N50" s="80">
        <v>7564</v>
      </c>
      <c r="O50" s="79">
        <v>8730</v>
      </c>
      <c r="P50" s="79">
        <v>6527</v>
      </c>
      <c r="Q50" s="79">
        <v>17965</v>
      </c>
      <c r="R50" s="79">
        <v>8708</v>
      </c>
      <c r="S50" s="79">
        <v>8708</v>
      </c>
      <c r="T50" s="79">
        <v>8708</v>
      </c>
      <c r="U50" s="79">
        <v>8708</v>
      </c>
      <c r="V50" s="79"/>
      <c r="W50" s="79"/>
      <c r="X50" s="79"/>
      <c r="Y50" s="79"/>
      <c r="Z50" s="79"/>
      <c r="AA50" s="79"/>
      <c r="AB50" s="79">
        <v>0</v>
      </c>
      <c r="AC50" s="79"/>
      <c r="AD50" s="79"/>
      <c r="AE50" s="79"/>
      <c r="AF50" s="79"/>
    </row>
    <row r="51" spans="1:32" s="18" customFormat="1" ht="15.9" customHeight="1">
      <c r="A51" s="17"/>
      <c r="B51" s="76" t="s">
        <v>64</v>
      </c>
      <c r="C51" s="89">
        <v>0</v>
      </c>
      <c r="D51" s="89">
        <v>0</v>
      </c>
      <c r="E51" s="90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90">
        <v>-20391</v>
      </c>
      <c r="T51" s="90">
        <v>-23531</v>
      </c>
      <c r="U51" s="90">
        <v>-41769</v>
      </c>
      <c r="V51" s="90">
        <v>-73551</v>
      </c>
      <c r="W51" s="90">
        <v>-106112</v>
      </c>
      <c r="X51" s="90">
        <v>-120087</v>
      </c>
      <c r="Y51" s="90">
        <v>-128803</v>
      </c>
      <c r="Z51" s="90">
        <v>-317783</v>
      </c>
      <c r="AA51" s="90">
        <v>-329245</v>
      </c>
      <c r="AB51" s="90">
        <v>-353763</v>
      </c>
      <c r="AC51" s="90">
        <v>-369580</v>
      </c>
      <c r="AD51" s="90">
        <v>-403724</v>
      </c>
      <c r="AE51" s="90">
        <v>-415313</v>
      </c>
      <c r="AF51" s="90">
        <v>-415421</v>
      </c>
    </row>
    <row r="52" spans="1:32" s="28" customFormat="1" ht="15.9" customHeight="1">
      <c r="A52" s="20"/>
      <c r="B52" s="78" t="s">
        <v>65</v>
      </c>
      <c r="C52" s="91">
        <f>SUM(C47:C51)</f>
        <v>-229</v>
      </c>
      <c r="D52" s="91">
        <f t="shared" ref="D52:R52" si="48">SUM(D47:D51)</f>
        <v>-498</v>
      </c>
      <c r="E52" s="91">
        <f t="shared" si="48"/>
        <v>-698</v>
      </c>
      <c r="F52" s="92">
        <f t="shared" si="48"/>
        <v>-759</v>
      </c>
      <c r="G52" s="92">
        <f t="shared" si="48"/>
        <v>-791</v>
      </c>
      <c r="H52" s="92">
        <f t="shared" si="48"/>
        <v>-666</v>
      </c>
      <c r="I52" s="92">
        <f t="shared" si="48"/>
        <v>-357</v>
      </c>
      <c r="J52" s="92">
        <f t="shared" si="48"/>
        <v>-345</v>
      </c>
      <c r="K52" s="92">
        <f t="shared" si="48"/>
        <v>616</v>
      </c>
      <c r="L52" s="93">
        <f t="shared" si="48"/>
        <v>4481</v>
      </c>
      <c r="M52" s="93">
        <f t="shared" si="48"/>
        <v>15509</v>
      </c>
      <c r="N52" s="92">
        <f t="shared" si="48"/>
        <v>12564</v>
      </c>
      <c r="O52" s="93">
        <f t="shared" si="48"/>
        <v>13730</v>
      </c>
      <c r="P52" s="93">
        <f t="shared" si="48"/>
        <v>48877</v>
      </c>
      <c r="Q52" s="93">
        <f t="shared" si="48"/>
        <v>635506</v>
      </c>
      <c r="R52" s="93">
        <f t="shared" si="48"/>
        <v>613211</v>
      </c>
      <c r="S52" s="93">
        <f t="shared" ref="S52" si="49">SUM(S47:S51)</f>
        <v>592852</v>
      </c>
      <c r="T52" s="93">
        <f>SUM(T47:T51)</f>
        <v>589711</v>
      </c>
      <c r="U52" s="93">
        <f t="shared" ref="U52:AD52" si="50">SUM(U47:U51)</f>
        <v>571473</v>
      </c>
      <c r="V52" s="93">
        <f t="shared" si="50"/>
        <v>532365</v>
      </c>
      <c r="W52" s="93">
        <f t="shared" si="50"/>
        <v>499852</v>
      </c>
      <c r="X52" s="93">
        <f t="shared" si="50"/>
        <v>485762</v>
      </c>
      <c r="Y52" s="93">
        <f t="shared" si="50"/>
        <v>477113</v>
      </c>
      <c r="Z52" s="93">
        <f t="shared" si="50"/>
        <v>283934</v>
      </c>
      <c r="AA52" s="93">
        <f t="shared" si="50"/>
        <v>272487</v>
      </c>
      <c r="AB52" s="93">
        <f t="shared" si="50"/>
        <v>247969</v>
      </c>
      <c r="AC52" s="93">
        <f t="shared" si="50"/>
        <v>232152</v>
      </c>
      <c r="AD52" s="93">
        <f t="shared" si="50"/>
        <v>198545</v>
      </c>
      <c r="AE52" s="93">
        <f>SUM(AE47:AE51)</f>
        <v>186999</v>
      </c>
      <c r="AF52" s="93">
        <f>SUM(AF47:AF51)</f>
        <v>186935</v>
      </c>
    </row>
    <row r="53" spans="1:32" s="28" customFormat="1" ht="15.9" customHeight="1">
      <c r="A53" s="21"/>
      <c r="B53" s="94"/>
      <c r="C53" s="95"/>
      <c r="D53" s="95"/>
      <c r="E53" s="95"/>
      <c r="F53" s="96"/>
      <c r="G53" s="96"/>
      <c r="H53" s="96"/>
      <c r="I53" s="96"/>
      <c r="J53" s="96"/>
      <c r="K53" s="96"/>
      <c r="L53" s="97"/>
      <c r="M53" s="97"/>
      <c r="N53" s="96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</row>
    <row r="54" spans="1:32" s="18" customFormat="1" ht="15.9" customHeight="1">
      <c r="A54" s="16"/>
      <c r="B54" s="75" t="s">
        <v>66</v>
      </c>
      <c r="C54" s="98" t="s">
        <v>30</v>
      </c>
      <c r="D54" s="98" t="s">
        <v>30</v>
      </c>
      <c r="E54" s="98" t="s">
        <v>30</v>
      </c>
      <c r="F54" s="98" t="s">
        <v>30</v>
      </c>
      <c r="G54" s="98" t="s">
        <v>30</v>
      </c>
      <c r="H54" s="98" t="s">
        <v>30</v>
      </c>
      <c r="I54" s="98" t="s">
        <v>30</v>
      </c>
      <c r="J54" s="98" t="s">
        <v>30</v>
      </c>
      <c r="K54" s="98" t="s">
        <v>30</v>
      </c>
      <c r="L54" s="98" t="s">
        <v>30</v>
      </c>
      <c r="M54" s="98" t="s">
        <v>30</v>
      </c>
      <c r="N54" s="98" t="s">
        <v>30</v>
      </c>
      <c r="O54" s="98" t="s">
        <v>30</v>
      </c>
      <c r="P54" s="98" t="s">
        <v>30</v>
      </c>
      <c r="Q54" s="98" t="s">
        <v>30</v>
      </c>
      <c r="R54" s="98" t="s">
        <v>30</v>
      </c>
      <c r="S54" s="79">
        <v>3</v>
      </c>
      <c r="T54" s="79">
        <v>56</v>
      </c>
      <c r="U54" s="79">
        <v>1041</v>
      </c>
      <c r="V54" s="79">
        <v>1127</v>
      </c>
      <c r="W54" s="79">
        <v>767</v>
      </c>
      <c r="X54" s="79">
        <v>588</v>
      </c>
      <c r="Y54" s="79">
        <v>460</v>
      </c>
      <c r="Z54" s="79">
        <v>-172</v>
      </c>
      <c r="AA54" s="79">
        <v>-191</v>
      </c>
      <c r="AB54" s="79">
        <v>-12</v>
      </c>
      <c r="AC54" s="79">
        <v>-788</v>
      </c>
      <c r="AD54" s="79">
        <v>-1688</v>
      </c>
      <c r="AE54" s="79">
        <v>-809</v>
      </c>
      <c r="AF54" s="79">
        <v>20156</v>
      </c>
    </row>
    <row r="55" spans="1:32" s="18" customFormat="1" ht="15.9" customHeight="1">
      <c r="A55" s="19"/>
      <c r="B55" s="77" t="s">
        <v>67</v>
      </c>
      <c r="C55" s="99" t="s">
        <v>30</v>
      </c>
      <c r="D55" s="99" t="s">
        <v>30</v>
      </c>
      <c r="E55" s="99" t="s">
        <v>30</v>
      </c>
      <c r="F55" s="99" t="s">
        <v>30</v>
      </c>
      <c r="G55" s="99" t="s">
        <v>30</v>
      </c>
      <c r="H55" s="99" t="s">
        <v>30</v>
      </c>
      <c r="I55" s="99" t="s">
        <v>30</v>
      </c>
      <c r="J55" s="99" t="s">
        <v>30</v>
      </c>
      <c r="K55" s="99" t="s">
        <v>30</v>
      </c>
      <c r="L55" s="99" t="s">
        <v>30</v>
      </c>
      <c r="M55" s="99" t="s">
        <v>30</v>
      </c>
      <c r="N55" s="99" t="s">
        <v>30</v>
      </c>
      <c r="O55" s="99" t="s">
        <v>30</v>
      </c>
      <c r="P55" s="99" t="s">
        <v>30</v>
      </c>
      <c r="Q55" s="99" t="s">
        <v>30</v>
      </c>
      <c r="R55" s="99" t="s">
        <v>30</v>
      </c>
      <c r="S55" s="83">
        <f t="shared" ref="S55:X55" si="51">S52+S54</f>
        <v>592855</v>
      </c>
      <c r="T55" s="83">
        <f t="shared" si="51"/>
        <v>589767</v>
      </c>
      <c r="U55" s="83">
        <f t="shared" si="51"/>
        <v>572514</v>
      </c>
      <c r="V55" s="83">
        <f t="shared" si="51"/>
        <v>533492</v>
      </c>
      <c r="W55" s="83">
        <f t="shared" si="51"/>
        <v>500619</v>
      </c>
      <c r="X55" s="83">
        <f t="shared" si="51"/>
        <v>486350</v>
      </c>
      <c r="Y55" s="83">
        <f t="shared" ref="Y55:AD55" si="52">Y52+Y54</f>
        <v>477573</v>
      </c>
      <c r="Z55" s="83">
        <f t="shared" si="52"/>
        <v>283762</v>
      </c>
      <c r="AA55" s="83">
        <f t="shared" si="52"/>
        <v>272296</v>
      </c>
      <c r="AB55" s="83">
        <f t="shared" si="52"/>
        <v>247957</v>
      </c>
      <c r="AC55" s="83">
        <f t="shared" si="52"/>
        <v>231364</v>
      </c>
      <c r="AD55" s="83">
        <f t="shared" si="52"/>
        <v>196857</v>
      </c>
      <c r="AE55" s="83">
        <f>AE52+AE54</f>
        <v>186190</v>
      </c>
      <c r="AF55" s="83">
        <f>AF54+AF52</f>
        <v>207091</v>
      </c>
    </row>
    <row r="56" spans="1:32" ht="15" customHeight="1">
      <c r="A56" s="22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s="29" customFormat="1" ht="15.9" customHeight="1">
      <c r="A57" s="30"/>
      <c r="B57" s="10" t="s">
        <v>68</v>
      </c>
      <c r="C57" s="24">
        <f t="shared" ref="C57:Q57" si="53">C52+C45+C39</f>
        <v>104</v>
      </c>
      <c r="D57" s="24">
        <f t="shared" si="53"/>
        <v>131</v>
      </c>
      <c r="E57" s="24">
        <f t="shared" si="53"/>
        <v>98</v>
      </c>
      <c r="F57" s="24">
        <f t="shared" si="53"/>
        <v>410</v>
      </c>
      <c r="G57" s="24">
        <f t="shared" si="53"/>
        <v>842</v>
      </c>
      <c r="H57" s="24">
        <f t="shared" si="53"/>
        <v>1118</v>
      </c>
      <c r="I57" s="24">
        <f t="shared" si="53"/>
        <v>1449</v>
      </c>
      <c r="J57" s="24">
        <f t="shared" si="53"/>
        <v>1574</v>
      </c>
      <c r="K57" s="24">
        <f t="shared" si="53"/>
        <v>3061</v>
      </c>
      <c r="L57" s="24">
        <f t="shared" si="53"/>
        <v>8659</v>
      </c>
      <c r="M57" s="24">
        <f t="shared" si="53"/>
        <v>22742</v>
      </c>
      <c r="N57" s="24">
        <f t="shared" si="53"/>
        <v>20014</v>
      </c>
      <c r="O57" s="24">
        <f t="shared" si="53"/>
        <v>24549</v>
      </c>
      <c r="P57" s="24">
        <f t="shared" si="53"/>
        <v>160599</v>
      </c>
      <c r="Q57" s="24">
        <f t="shared" si="53"/>
        <v>675333</v>
      </c>
      <c r="R57" s="24">
        <v>646582</v>
      </c>
      <c r="S57" s="24">
        <f t="shared" ref="S57:W57" si="54">S55+S45+S39</f>
        <v>621179</v>
      </c>
      <c r="T57" s="24">
        <f t="shared" si="54"/>
        <v>616046</v>
      </c>
      <c r="U57" s="24">
        <f t="shared" si="54"/>
        <v>608616</v>
      </c>
      <c r="V57" s="24">
        <f t="shared" si="54"/>
        <v>583781</v>
      </c>
      <c r="W57" s="24">
        <f t="shared" si="54"/>
        <v>562361</v>
      </c>
      <c r="X57" s="24">
        <f t="shared" ref="X57:AD57" si="55">X55+X45+X39</f>
        <v>517443</v>
      </c>
      <c r="Y57" s="24">
        <f t="shared" si="55"/>
        <v>509032</v>
      </c>
      <c r="Z57" s="24">
        <f t="shared" si="55"/>
        <v>309616</v>
      </c>
      <c r="AA57" s="24">
        <f t="shared" si="55"/>
        <v>300477</v>
      </c>
      <c r="AB57" s="24">
        <f t="shared" si="55"/>
        <v>275648</v>
      </c>
      <c r="AC57" s="24">
        <f t="shared" si="55"/>
        <v>256090</v>
      </c>
      <c r="AD57" s="24">
        <f t="shared" si="55"/>
        <v>216781</v>
      </c>
      <c r="AE57" s="24">
        <f>AE55+AE45+AE39</f>
        <v>204495</v>
      </c>
      <c r="AF57" s="24">
        <f>AF55+AF45+AF39</f>
        <v>228714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H41"/>
  <sheetViews>
    <sheetView zoomScale="106" zoomScaleNormal="100" zoomScaleSheetLayoutView="50" workbookViewId="0">
      <pane xSplit="2" topLeftCell="Y1" activePane="topRight" state="frozen"/>
      <selection pane="topRight"/>
    </sheetView>
  </sheetViews>
  <sheetFormatPr defaultColWidth="0" defaultRowHeight="14.4" zeroHeight="1"/>
  <cols>
    <col min="1" max="1" width="2.88671875" style="31" customWidth="1"/>
    <col min="2" max="2" width="64.88671875" style="33" customWidth="1"/>
    <col min="3" max="18" width="11" style="33" customWidth="1"/>
    <col min="19" max="23" width="10.44140625" style="33" bestFit="1" customWidth="1"/>
    <col min="24" max="24" width="11.6640625" style="33" bestFit="1" customWidth="1"/>
    <col min="25" max="25" width="10.44140625" style="33" bestFit="1" customWidth="1"/>
    <col min="26" max="34" width="12.44140625" style="33" customWidth="1"/>
    <col min="35" max="16384" width="12.44140625" style="33" hidden="1"/>
  </cols>
  <sheetData>
    <row r="1" spans="1:34" s="1" customFormat="1" ht="77.099999999999994" customHeight="1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8"/>
    </row>
    <row r="2" spans="1:34" s="1" customFormat="1" ht="4.5" customHeight="1">
      <c r="A2" s="5"/>
    </row>
    <row r="3" spans="1:34" s="61" customFormat="1" ht="15.6" customHeight="1">
      <c r="A3" s="10"/>
      <c r="B3" s="10"/>
      <c r="C3" s="40" t="s">
        <v>1</v>
      </c>
      <c r="D3" s="40" t="s">
        <v>2</v>
      </c>
      <c r="E3" s="40" t="s">
        <v>3</v>
      </c>
      <c r="F3" s="40" t="s">
        <v>69</v>
      </c>
      <c r="G3" s="40" t="s">
        <v>4</v>
      </c>
      <c r="H3" s="40" t="s">
        <v>5</v>
      </c>
      <c r="I3" s="40" t="s">
        <v>6</v>
      </c>
      <c r="J3" s="40" t="s">
        <v>70</v>
      </c>
      <c r="K3" s="40" t="s">
        <v>7</v>
      </c>
      <c r="L3" s="40" t="s">
        <v>8</v>
      </c>
      <c r="M3" s="40" t="s">
        <v>9</v>
      </c>
      <c r="N3" s="40" t="s">
        <v>71</v>
      </c>
      <c r="O3" s="40" t="s">
        <v>10</v>
      </c>
      <c r="P3" s="40" t="s">
        <v>11</v>
      </c>
      <c r="Q3" s="40" t="s">
        <v>12</v>
      </c>
      <c r="R3" s="40" t="s">
        <v>72</v>
      </c>
      <c r="S3" s="41">
        <v>2021</v>
      </c>
      <c r="T3" s="41" t="s">
        <v>13</v>
      </c>
      <c r="U3" s="41" t="s">
        <v>14</v>
      </c>
      <c r="V3" s="41" t="s">
        <v>15</v>
      </c>
      <c r="W3" s="41" t="s">
        <v>73</v>
      </c>
      <c r="X3" s="41">
        <v>2022</v>
      </c>
      <c r="Y3" s="41" t="s">
        <v>16</v>
      </c>
      <c r="Z3" s="41" t="s">
        <v>17</v>
      </c>
      <c r="AA3" s="41" t="s">
        <v>18</v>
      </c>
      <c r="AB3" s="41">
        <v>2023</v>
      </c>
      <c r="AC3" s="41" t="s">
        <v>19</v>
      </c>
      <c r="AD3" s="41" t="s">
        <v>20</v>
      </c>
      <c r="AE3" s="41" t="s">
        <v>21</v>
      </c>
      <c r="AF3" s="41">
        <v>2024</v>
      </c>
      <c r="AG3" s="41" t="s">
        <v>22</v>
      </c>
      <c r="AH3" s="41" t="s">
        <v>23</v>
      </c>
    </row>
    <row r="4" spans="1:34" s="60" customFormat="1" ht="15.6" customHeight="1">
      <c r="A4" s="45"/>
      <c r="B4" s="100" t="s">
        <v>74</v>
      </c>
      <c r="C4" s="101">
        <v>103</v>
      </c>
      <c r="D4" s="101">
        <v>222</v>
      </c>
      <c r="E4" s="101">
        <v>186</v>
      </c>
      <c r="F4" s="101">
        <v>565</v>
      </c>
      <c r="G4" s="101">
        <v>574</v>
      </c>
      <c r="H4" s="101">
        <v>885</v>
      </c>
      <c r="I4" s="101">
        <v>1643</v>
      </c>
      <c r="J4" s="101">
        <v>1915</v>
      </c>
      <c r="K4" s="101">
        <v>3270</v>
      </c>
      <c r="L4" s="101">
        <v>7850</v>
      </c>
      <c r="M4" s="101">
        <v>14842</v>
      </c>
      <c r="N4" s="101">
        <v>14164</v>
      </c>
      <c r="O4" s="101">
        <v>14457</v>
      </c>
      <c r="P4" s="101">
        <v>23240</v>
      </c>
      <c r="Q4" s="101">
        <v>25207</v>
      </c>
      <c r="R4" s="101">
        <v>28699</v>
      </c>
      <c r="S4" s="101">
        <v>91603</v>
      </c>
      <c r="T4" s="101">
        <v>25435.999909999999</v>
      </c>
      <c r="U4" s="101">
        <v>23791</v>
      </c>
      <c r="V4" s="101">
        <v>17314</v>
      </c>
      <c r="W4" s="101">
        <v>15896.000090000001</v>
      </c>
      <c r="X4" s="101">
        <v>82437</v>
      </c>
      <c r="Y4" s="101">
        <v>13526</v>
      </c>
      <c r="Z4" s="101">
        <v>14644</v>
      </c>
      <c r="AA4" s="101">
        <v>12413</v>
      </c>
      <c r="AB4" s="101">
        <v>53988</v>
      </c>
      <c r="AC4" s="101">
        <v>11386</v>
      </c>
      <c r="AD4" s="101">
        <v>13070</v>
      </c>
      <c r="AE4" s="101">
        <v>10737</v>
      </c>
      <c r="AF4" s="101">
        <v>44015</v>
      </c>
      <c r="AG4" s="101">
        <v>8929</v>
      </c>
      <c r="AH4" s="101">
        <v>7134</v>
      </c>
    </row>
    <row r="5" spans="1:34" s="60" customFormat="1" ht="15.6" customHeight="1">
      <c r="A5" s="50"/>
      <c r="B5" s="102" t="s">
        <v>75</v>
      </c>
      <c r="C5" s="88">
        <v>-92</v>
      </c>
      <c r="D5" s="88">
        <v>-56</v>
      </c>
      <c r="E5" s="88">
        <v>-132</v>
      </c>
      <c r="F5" s="88">
        <v>-636</v>
      </c>
      <c r="G5" s="88">
        <v>-254</v>
      </c>
      <c r="H5" s="88">
        <v>-266</v>
      </c>
      <c r="I5" s="88">
        <v>-263</v>
      </c>
      <c r="J5" s="88">
        <v>-636</v>
      </c>
      <c r="K5" s="88">
        <v>-808</v>
      </c>
      <c r="L5" s="88">
        <v>-1247</v>
      </c>
      <c r="M5" s="88">
        <v>-1967</v>
      </c>
      <c r="N5" s="88">
        <v>-2288</v>
      </c>
      <c r="O5" s="88">
        <v>-3685</v>
      </c>
      <c r="P5" s="88">
        <v>-8898</v>
      </c>
      <c r="Q5" s="88">
        <v>-11167</v>
      </c>
      <c r="R5" s="88">
        <v>-11868</v>
      </c>
      <c r="S5" s="88">
        <v>-35618</v>
      </c>
      <c r="T5" s="88">
        <v>-12294.999909999999</v>
      </c>
      <c r="U5" s="88">
        <v>-9856</v>
      </c>
      <c r="V5" s="88">
        <v>-10542</v>
      </c>
      <c r="W5" s="88">
        <v>-10751.000090000001</v>
      </c>
      <c r="X5" s="88">
        <v>-43444</v>
      </c>
      <c r="Y5" s="88">
        <v>-10665</v>
      </c>
      <c r="Z5" s="88">
        <v>-10864</v>
      </c>
      <c r="AA5" s="88">
        <v>-9387</v>
      </c>
      <c r="AB5" s="88">
        <v>-39888</v>
      </c>
      <c r="AC5" s="88">
        <v>-9148</v>
      </c>
      <c r="AD5" s="88">
        <v>-8609</v>
      </c>
      <c r="AE5" s="88">
        <v>-6250</v>
      </c>
      <c r="AF5" s="88">
        <v>-30658</v>
      </c>
      <c r="AG5" s="88">
        <v>-7667</v>
      </c>
      <c r="AH5" s="88">
        <v>-5617</v>
      </c>
    </row>
    <row r="6" spans="1:34" s="60" customFormat="1" ht="15.6" customHeight="1">
      <c r="A6" s="45"/>
      <c r="B6" s="100" t="s">
        <v>76</v>
      </c>
      <c r="C6" s="101">
        <f>SUM(C4:C5)</f>
        <v>11</v>
      </c>
      <c r="D6" s="101">
        <f t="shared" ref="D6:O6" si="0">SUM(D4:D5)</f>
        <v>166</v>
      </c>
      <c r="E6" s="101">
        <f t="shared" si="0"/>
        <v>54</v>
      </c>
      <c r="F6" s="101">
        <f t="shared" si="0"/>
        <v>-71</v>
      </c>
      <c r="G6" s="101">
        <f t="shared" si="0"/>
        <v>320</v>
      </c>
      <c r="H6" s="101">
        <f t="shared" si="0"/>
        <v>619</v>
      </c>
      <c r="I6" s="101">
        <f t="shared" si="0"/>
        <v>1380</v>
      </c>
      <c r="J6" s="101">
        <f t="shared" si="0"/>
        <v>1279</v>
      </c>
      <c r="K6" s="101">
        <f t="shared" si="0"/>
        <v>2462</v>
      </c>
      <c r="L6" s="101">
        <f t="shared" si="0"/>
        <v>6603</v>
      </c>
      <c r="M6" s="101">
        <f t="shared" si="0"/>
        <v>12875</v>
      </c>
      <c r="N6" s="101">
        <f t="shared" si="0"/>
        <v>11876</v>
      </c>
      <c r="O6" s="101">
        <f t="shared" si="0"/>
        <v>10772</v>
      </c>
      <c r="P6" s="101">
        <f t="shared" ref="P6" si="1">SUM(P4:P5)</f>
        <v>14342</v>
      </c>
      <c r="Q6" s="101">
        <f>SUM(Q4:Q5)</f>
        <v>14040</v>
      </c>
      <c r="R6" s="101">
        <f t="shared" ref="R6:AG6" si="2">SUM(R4:R5)</f>
        <v>16831</v>
      </c>
      <c r="S6" s="101">
        <f t="shared" si="2"/>
        <v>55985</v>
      </c>
      <c r="T6" s="101">
        <f t="shared" ref="T6:V6" si="3">SUM(T4:T5)</f>
        <v>13141</v>
      </c>
      <c r="U6" s="101">
        <f t="shared" si="3"/>
        <v>13935</v>
      </c>
      <c r="V6" s="101">
        <f t="shared" si="3"/>
        <v>6772</v>
      </c>
      <c r="W6" s="101">
        <f t="shared" si="2"/>
        <v>5145</v>
      </c>
      <c r="X6" s="101">
        <f t="shared" ref="X6:AF6" si="4">SUM(X4:X5)</f>
        <v>38993</v>
      </c>
      <c r="Y6" s="101">
        <f t="shared" si="4"/>
        <v>2861</v>
      </c>
      <c r="Z6" s="101">
        <f t="shared" si="4"/>
        <v>3780</v>
      </c>
      <c r="AA6" s="101">
        <f t="shared" si="4"/>
        <v>3026</v>
      </c>
      <c r="AB6" s="101">
        <f t="shared" si="4"/>
        <v>14100</v>
      </c>
      <c r="AC6" s="101">
        <f t="shared" si="4"/>
        <v>2238</v>
      </c>
      <c r="AD6" s="101">
        <f t="shared" si="4"/>
        <v>4461</v>
      </c>
      <c r="AE6" s="101">
        <f t="shared" si="4"/>
        <v>4487</v>
      </c>
      <c r="AF6" s="101">
        <f t="shared" si="4"/>
        <v>13357</v>
      </c>
      <c r="AG6" s="101">
        <f t="shared" si="2"/>
        <v>1262</v>
      </c>
      <c r="AH6" s="101">
        <v>1517</v>
      </c>
    </row>
    <row r="7" spans="1:34" s="60" customFormat="1" ht="15.6" customHeight="1">
      <c r="A7" s="13"/>
      <c r="B7" s="7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</row>
    <row r="8" spans="1:34" s="60" customFormat="1" ht="15.6" customHeight="1">
      <c r="A8" s="45"/>
      <c r="B8" s="100" t="s">
        <v>77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s="60" customFormat="1" ht="15.6" customHeight="1">
      <c r="A9" s="50"/>
      <c r="B9" s="102" t="s">
        <v>78</v>
      </c>
      <c r="C9" s="88">
        <v>-61</v>
      </c>
      <c r="D9" s="88">
        <v>-109</v>
      </c>
      <c r="E9" s="88">
        <v>-117</v>
      </c>
      <c r="F9" s="88">
        <v>-184</v>
      </c>
      <c r="G9" s="88">
        <v>-130</v>
      </c>
      <c r="H9" s="88">
        <v>-151</v>
      </c>
      <c r="I9" s="88">
        <v>-424</v>
      </c>
      <c r="J9" s="88">
        <v>-701</v>
      </c>
      <c r="K9" s="88">
        <v>-271</v>
      </c>
      <c r="L9" s="88">
        <v>-350</v>
      </c>
      <c r="M9" s="88">
        <v>-1181</v>
      </c>
      <c r="N9" s="88">
        <v>-4260</v>
      </c>
      <c r="O9" s="88">
        <v>-2402</v>
      </c>
      <c r="P9" s="88">
        <v>-4341</v>
      </c>
      <c r="Q9" s="88">
        <v>-3353</v>
      </c>
      <c r="R9" s="88">
        <v>-8329</v>
      </c>
      <c r="S9" s="88">
        <v>-18425</v>
      </c>
      <c r="T9" s="88">
        <v>-6616</v>
      </c>
      <c r="U9" s="88">
        <v>-7896</v>
      </c>
      <c r="V9" s="88">
        <v>-6506</v>
      </c>
      <c r="W9" s="88">
        <v>5683</v>
      </c>
      <c r="X9" s="88">
        <v>-26701</v>
      </c>
      <c r="Y9" s="88">
        <v>-3954</v>
      </c>
      <c r="Z9" s="88">
        <v>-4758</v>
      </c>
      <c r="AA9" s="88">
        <v>-3421</v>
      </c>
      <c r="AB9" s="88">
        <v>-15263</v>
      </c>
      <c r="AC9" s="88">
        <v>-2214</v>
      </c>
      <c r="AD9" s="88">
        <v>-1776</v>
      </c>
      <c r="AE9" s="88">
        <v>-1575</v>
      </c>
      <c r="AF9" s="88">
        <v>-7101</v>
      </c>
      <c r="AG9" s="88">
        <v>-1351</v>
      </c>
      <c r="AH9" s="88">
        <v>-1451</v>
      </c>
    </row>
    <row r="10" spans="1:34" s="60" customFormat="1" ht="15.6" customHeight="1">
      <c r="A10" s="46"/>
      <c r="B10" s="105" t="s">
        <v>79</v>
      </c>
      <c r="C10" s="106">
        <v>-241</v>
      </c>
      <c r="D10" s="106">
        <v>-311</v>
      </c>
      <c r="E10" s="106">
        <v>-352</v>
      </c>
      <c r="F10" s="106">
        <v>257</v>
      </c>
      <c r="G10" s="106">
        <v>-220</v>
      </c>
      <c r="H10" s="106">
        <v>-303</v>
      </c>
      <c r="I10" s="106">
        <v>-496</v>
      </c>
      <c r="J10" s="106">
        <v>-559</v>
      </c>
      <c r="K10" s="106">
        <v>-853</v>
      </c>
      <c r="L10" s="106">
        <v>-1478</v>
      </c>
      <c r="M10" s="106">
        <v>-2872</v>
      </c>
      <c r="N10" s="106">
        <v>-4499</v>
      </c>
      <c r="O10" s="106">
        <v>-6379</v>
      </c>
      <c r="P10" s="106">
        <v>-12041</v>
      </c>
      <c r="Q10" s="106">
        <v>-16606</v>
      </c>
      <c r="R10" s="106">
        <v>-31405</v>
      </c>
      <c r="S10" s="106">
        <v>-66431</v>
      </c>
      <c r="T10" s="106">
        <v>-25603</v>
      </c>
      <c r="U10" s="106">
        <v>-21504</v>
      </c>
      <c r="V10" s="106">
        <v>-25662</v>
      </c>
      <c r="W10" s="131">
        <v>-23637</v>
      </c>
      <c r="X10" s="106">
        <v>-96406</v>
      </c>
      <c r="Y10" s="106">
        <v>-21076</v>
      </c>
      <c r="Z10" s="106">
        <v>-18043</v>
      </c>
      <c r="AA10" s="106">
        <v>-13221</v>
      </c>
      <c r="AB10" s="106">
        <v>-70917</v>
      </c>
      <c r="AC10" s="106">
        <v>-12410</v>
      </c>
      <c r="AD10" s="106">
        <v>-16371</v>
      </c>
      <c r="AE10" s="106">
        <v>-16453</v>
      </c>
      <c r="AF10" s="106">
        <v>-57944</v>
      </c>
      <c r="AG10" s="106">
        <v>-10420</v>
      </c>
      <c r="AH10" s="106">
        <v>-9835</v>
      </c>
    </row>
    <row r="11" spans="1:34" s="60" customFormat="1" ht="15.6" customHeight="1">
      <c r="A11" s="50"/>
      <c r="B11" s="102" t="s">
        <v>80</v>
      </c>
      <c r="C11" s="88">
        <v>0</v>
      </c>
      <c r="D11" s="88">
        <v>4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88">
        <v>0</v>
      </c>
      <c r="P11" s="88">
        <v>-2213</v>
      </c>
      <c r="Q11" s="88">
        <v>-823</v>
      </c>
      <c r="R11" s="88">
        <v>5094</v>
      </c>
      <c r="S11" s="88">
        <v>2058</v>
      </c>
      <c r="T11" s="88">
        <v>-73</v>
      </c>
      <c r="U11" s="88">
        <v>908</v>
      </c>
      <c r="V11" s="88">
        <v>-1411</v>
      </c>
      <c r="W11" s="88">
        <v>-5556</v>
      </c>
      <c r="X11" s="88">
        <v>-6132</v>
      </c>
      <c r="Y11" s="88">
        <v>-122</v>
      </c>
      <c r="Z11" s="88">
        <v>-7</v>
      </c>
      <c r="AA11" s="88">
        <v>7170</v>
      </c>
      <c r="AB11" s="88">
        <v>-128891</v>
      </c>
      <c r="AC11" s="88">
        <v>27</v>
      </c>
      <c r="AD11" s="88">
        <v>-12082</v>
      </c>
      <c r="AE11" s="88">
        <v>-2246</v>
      </c>
      <c r="AF11" s="88">
        <v>-38869</v>
      </c>
      <c r="AG11" s="88">
        <v>-438</v>
      </c>
      <c r="AH11" s="88">
        <v>-1190</v>
      </c>
    </row>
    <row r="12" spans="1:34" s="60" customFormat="1" ht="15.6" customHeight="1">
      <c r="A12" s="46"/>
      <c r="B12" s="105" t="s">
        <v>81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0</v>
      </c>
      <c r="Q12" s="106">
        <v>0</v>
      </c>
      <c r="R12" s="106">
        <v>3</v>
      </c>
      <c r="S12" s="106">
        <v>3</v>
      </c>
      <c r="T12" s="106">
        <v>-544</v>
      </c>
      <c r="U12" s="106">
        <v>117</v>
      </c>
      <c r="V12" s="106">
        <v>-168</v>
      </c>
      <c r="W12" s="131">
        <v>57</v>
      </c>
      <c r="X12" s="106">
        <v>-538</v>
      </c>
      <c r="Y12" s="106">
        <v>-107</v>
      </c>
      <c r="Z12" s="106">
        <v>-642</v>
      </c>
      <c r="AA12" s="106">
        <v>805</v>
      </c>
      <c r="AB12" s="106">
        <v>-206</v>
      </c>
      <c r="AC12" s="106">
        <v>-40</v>
      </c>
      <c r="AD12" s="106">
        <v>1654</v>
      </c>
      <c r="AE12" s="106">
        <v>-84</v>
      </c>
      <c r="AF12" s="106">
        <v>2291</v>
      </c>
      <c r="AG12" s="106">
        <v>235</v>
      </c>
      <c r="AH12" s="106">
        <v>148</v>
      </c>
    </row>
    <row r="13" spans="1:34" s="60" customFormat="1" ht="15.6" customHeight="1">
      <c r="A13" s="50"/>
      <c r="B13" s="102"/>
      <c r="C13" s="91">
        <f>SUM(C9:C12)</f>
        <v>-302</v>
      </c>
      <c r="D13" s="91">
        <f t="shared" ref="D13:O13" si="5">SUM(D9:D12)</f>
        <v>-416</v>
      </c>
      <c r="E13" s="91">
        <f t="shared" si="5"/>
        <v>-469</v>
      </c>
      <c r="F13" s="91">
        <f t="shared" si="5"/>
        <v>73</v>
      </c>
      <c r="G13" s="91">
        <f t="shared" si="5"/>
        <v>-350</v>
      </c>
      <c r="H13" s="91">
        <f t="shared" si="5"/>
        <v>-454</v>
      </c>
      <c r="I13" s="91">
        <f t="shared" si="5"/>
        <v>-920</v>
      </c>
      <c r="J13" s="91">
        <f t="shared" si="5"/>
        <v>-1260</v>
      </c>
      <c r="K13" s="91">
        <f t="shared" si="5"/>
        <v>-1124</v>
      </c>
      <c r="L13" s="91">
        <f t="shared" si="5"/>
        <v>-1828</v>
      </c>
      <c r="M13" s="91">
        <f t="shared" si="5"/>
        <v>-4053</v>
      </c>
      <c r="N13" s="91">
        <f t="shared" si="5"/>
        <v>-8759</v>
      </c>
      <c r="O13" s="91">
        <f t="shared" si="5"/>
        <v>-8781</v>
      </c>
      <c r="P13" s="91">
        <f t="shared" ref="P13" si="6">SUM(P9:P12)</f>
        <v>-18595</v>
      </c>
      <c r="Q13" s="91">
        <f>SUM(Q9:Q12)</f>
        <v>-20782</v>
      </c>
      <c r="R13" s="91">
        <f t="shared" ref="R13:S13" si="7">SUM(R9:R12)</f>
        <v>-34637</v>
      </c>
      <c r="S13" s="91">
        <f t="shared" si="7"/>
        <v>-82795</v>
      </c>
      <c r="T13" s="91">
        <f t="shared" ref="T13:U13" si="8">SUM(T9:T12)</f>
        <v>-32836</v>
      </c>
      <c r="U13" s="91">
        <f t="shared" si="8"/>
        <v>-28375</v>
      </c>
      <c r="V13" s="91">
        <f t="shared" ref="V13" si="9">SUM(V9:V12)</f>
        <v>-33747</v>
      </c>
      <c r="W13" s="91">
        <v>-34819</v>
      </c>
      <c r="X13" s="91">
        <f t="shared" ref="X13:AF13" si="10">SUM(X9:X12)</f>
        <v>-129777</v>
      </c>
      <c r="Y13" s="91">
        <f t="shared" si="10"/>
        <v>-25259</v>
      </c>
      <c r="Z13" s="91">
        <f t="shared" si="10"/>
        <v>-23450</v>
      </c>
      <c r="AA13" s="91">
        <f t="shared" si="10"/>
        <v>-8667</v>
      </c>
      <c r="AB13" s="91">
        <f t="shared" si="10"/>
        <v>-215277</v>
      </c>
      <c r="AC13" s="91">
        <f t="shared" si="10"/>
        <v>-14637</v>
      </c>
      <c r="AD13" s="91">
        <f t="shared" si="10"/>
        <v>-28575</v>
      </c>
      <c r="AE13" s="91">
        <f t="shared" si="10"/>
        <v>-20358</v>
      </c>
      <c r="AF13" s="91">
        <f t="shared" si="10"/>
        <v>-101623</v>
      </c>
      <c r="AG13" s="91">
        <f>SUM(AG9:AG12)</f>
        <v>-11974</v>
      </c>
      <c r="AH13" s="91">
        <f>SUM(AH9:AH12)</f>
        <v>-12328</v>
      </c>
    </row>
    <row r="14" spans="1:34" s="60" customFormat="1" ht="15.6" customHeight="1">
      <c r="A14" s="46"/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</row>
    <row r="15" spans="1:34" s="60" customFormat="1" ht="15.6" customHeight="1">
      <c r="A15" s="51"/>
      <c r="B15" s="107" t="s">
        <v>82</v>
      </c>
      <c r="C15" s="91">
        <f t="shared" ref="C15:S15" si="11">C13+C6</f>
        <v>-291</v>
      </c>
      <c r="D15" s="91">
        <f t="shared" si="11"/>
        <v>-250</v>
      </c>
      <c r="E15" s="91">
        <f t="shared" si="11"/>
        <v>-415</v>
      </c>
      <c r="F15" s="91">
        <f t="shared" si="11"/>
        <v>2</v>
      </c>
      <c r="G15" s="91">
        <f t="shared" si="11"/>
        <v>-30</v>
      </c>
      <c r="H15" s="91">
        <f t="shared" si="11"/>
        <v>165</v>
      </c>
      <c r="I15" s="91">
        <f t="shared" si="11"/>
        <v>460</v>
      </c>
      <c r="J15" s="91">
        <f t="shared" si="11"/>
        <v>19</v>
      </c>
      <c r="K15" s="91">
        <f t="shared" si="11"/>
        <v>1338</v>
      </c>
      <c r="L15" s="91">
        <f t="shared" si="11"/>
        <v>4775</v>
      </c>
      <c r="M15" s="91">
        <f t="shared" si="11"/>
        <v>8822</v>
      </c>
      <c r="N15" s="91">
        <f t="shared" si="11"/>
        <v>3117</v>
      </c>
      <c r="O15" s="91">
        <f t="shared" si="11"/>
        <v>1991</v>
      </c>
      <c r="P15" s="91">
        <f t="shared" si="11"/>
        <v>-4253</v>
      </c>
      <c r="Q15" s="91">
        <f t="shared" si="11"/>
        <v>-6742</v>
      </c>
      <c r="R15" s="91">
        <f t="shared" si="11"/>
        <v>-17806</v>
      </c>
      <c r="S15" s="91">
        <f t="shared" si="11"/>
        <v>-26810</v>
      </c>
      <c r="T15" s="91">
        <f t="shared" ref="T15:U15" si="12">T13+T6</f>
        <v>-19695</v>
      </c>
      <c r="U15" s="91">
        <f t="shared" si="12"/>
        <v>-14440</v>
      </c>
      <c r="V15" s="91">
        <f t="shared" ref="V15" si="13">V13+V6</f>
        <v>-26975</v>
      </c>
      <c r="W15" s="91">
        <v>-29674</v>
      </c>
      <c r="X15" s="91">
        <f t="shared" ref="X15:AF15" si="14">X13+X6</f>
        <v>-90784</v>
      </c>
      <c r="Y15" s="91">
        <f t="shared" si="14"/>
        <v>-22398</v>
      </c>
      <c r="Z15" s="91">
        <f t="shared" si="14"/>
        <v>-19670</v>
      </c>
      <c r="AA15" s="91">
        <f t="shared" si="14"/>
        <v>-5641</v>
      </c>
      <c r="AB15" s="91">
        <f t="shared" si="14"/>
        <v>-201177</v>
      </c>
      <c r="AC15" s="91">
        <f t="shared" si="14"/>
        <v>-12399</v>
      </c>
      <c r="AD15" s="91">
        <f t="shared" si="14"/>
        <v>-24114</v>
      </c>
      <c r="AE15" s="91">
        <f t="shared" si="14"/>
        <v>-15871</v>
      </c>
      <c r="AF15" s="91">
        <f t="shared" si="14"/>
        <v>-88266</v>
      </c>
      <c r="AG15" s="91">
        <f>AG13+AG6</f>
        <v>-10712</v>
      </c>
      <c r="AH15" s="91">
        <f>AH13+AH6</f>
        <v>-10811</v>
      </c>
    </row>
    <row r="16" spans="1:34" s="60" customFormat="1" ht="15.6" customHeight="1">
      <c r="A16" s="47"/>
      <c r="B16" s="108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</row>
    <row r="17" spans="1:34" s="60" customFormat="1" ht="15.6" customHeight="1">
      <c r="A17" s="50"/>
      <c r="B17" s="102" t="s">
        <v>83</v>
      </c>
      <c r="C17" s="88">
        <v>0</v>
      </c>
      <c r="D17" s="88">
        <v>1</v>
      </c>
      <c r="E17" s="88">
        <v>0</v>
      </c>
      <c r="F17" s="88">
        <v>0</v>
      </c>
      <c r="G17" s="88">
        <v>0</v>
      </c>
      <c r="H17" s="88">
        <v>0</v>
      </c>
      <c r="I17" s="88">
        <v>3</v>
      </c>
      <c r="J17" s="88">
        <v>3</v>
      </c>
      <c r="K17" s="88">
        <v>5</v>
      </c>
      <c r="L17" s="88">
        <v>8</v>
      </c>
      <c r="M17" s="88">
        <v>22</v>
      </c>
      <c r="N17" s="88">
        <v>23</v>
      </c>
      <c r="O17" s="88">
        <v>40</v>
      </c>
      <c r="P17" s="88">
        <v>281</v>
      </c>
      <c r="Q17" s="88">
        <v>4274</v>
      </c>
      <c r="R17" s="88">
        <v>7682</v>
      </c>
      <c r="S17" s="88">
        <v>12277</v>
      </c>
      <c r="T17" s="88">
        <v>6824</v>
      </c>
      <c r="U17" s="88">
        <v>30998</v>
      </c>
      <c r="V17" s="88">
        <v>27068</v>
      </c>
      <c r="W17" s="88">
        <v>22915</v>
      </c>
      <c r="X17" s="88">
        <v>87805</v>
      </c>
      <c r="Y17" s="88">
        <v>43797</v>
      </c>
      <c r="Z17" s="88">
        <v>8590</v>
      </c>
      <c r="AA17" s="88">
        <v>15414</v>
      </c>
      <c r="AB17" s="88">
        <v>34000</v>
      </c>
      <c r="AC17" s="88">
        <v>2476</v>
      </c>
      <c r="AD17" s="88">
        <v>2250</v>
      </c>
      <c r="AE17" s="88">
        <v>1671</v>
      </c>
      <c r="AF17" s="88">
        <v>7897</v>
      </c>
      <c r="AG17" s="88">
        <v>877</v>
      </c>
      <c r="AH17" s="88">
        <v>2647</v>
      </c>
    </row>
    <row r="18" spans="1:34" s="60" customFormat="1" ht="15.6" customHeight="1">
      <c r="A18" s="48"/>
      <c r="B18" s="110" t="s">
        <v>84</v>
      </c>
      <c r="C18" s="87">
        <v>-1</v>
      </c>
      <c r="D18" s="87">
        <v>-1</v>
      </c>
      <c r="E18" s="87">
        <v>-1</v>
      </c>
      <c r="F18" s="87">
        <v>-4</v>
      </c>
      <c r="G18" s="87">
        <v>-1</v>
      </c>
      <c r="H18" s="87">
        <v>-5</v>
      </c>
      <c r="I18" s="87">
        <v>0</v>
      </c>
      <c r="J18" s="87">
        <v>-13</v>
      </c>
      <c r="K18" s="87">
        <v>-4</v>
      </c>
      <c r="L18" s="87">
        <v>-21</v>
      </c>
      <c r="M18" s="87">
        <v>-83</v>
      </c>
      <c r="N18" s="87">
        <v>-191</v>
      </c>
      <c r="O18" s="87">
        <v>-193</v>
      </c>
      <c r="P18" s="87">
        <v>-521</v>
      </c>
      <c r="Q18" s="87">
        <v>-558</v>
      </c>
      <c r="R18" s="87">
        <v>-1407</v>
      </c>
      <c r="S18" s="87">
        <v>-2679</v>
      </c>
      <c r="T18" s="87">
        <v>-16185</v>
      </c>
      <c r="U18" s="87">
        <v>-19904</v>
      </c>
      <c r="V18" s="87">
        <v>-27054</v>
      </c>
      <c r="W18" s="131">
        <v>-28249</v>
      </c>
      <c r="X18" s="87">
        <v>-91392</v>
      </c>
      <c r="Y18" s="87">
        <v>-52465</v>
      </c>
      <c r="Z18" s="87">
        <v>-953</v>
      </c>
      <c r="AA18" s="87">
        <v>-16766</v>
      </c>
      <c r="AB18" s="87">
        <v>-36568</v>
      </c>
      <c r="AC18" s="87">
        <v>-1001</v>
      </c>
      <c r="AD18" s="87">
        <v>-1762</v>
      </c>
      <c r="AE18" s="87">
        <v>-1093</v>
      </c>
      <c r="AF18" s="87">
        <v>-4314</v>
      </c>
      <c r="AG18" s="87">
        <v>-626</v>
      </c>
      <c r="AH18" s="87">
        <v>-603</v>
      </c>
    </row>
    <row r="19" spans="1:34" s="60" customFormat="1" ht="15.6" customHeight="1">
      <c r="A19" s="52"/>
      <c r="B19" s="111" t="s">
        <v>85</v>
      </c>
      <c r="C19" s="91">
        <f>SUM(C17:C18)</f>
        <v>-1</v>
      </c>
      <c r="D19" s="91">
        <f t="shared" ref="D19:O19" si="15">SUM(D17:D18)</f>
        <v>0</v>
      </c>
      <c r="E19" s="91">
        <f t="shared" si="15"/>
        <v>-1</v>
      </c>
      <c r="F19" s="91">
        <f t="shared" si="15"/>
        <v>-4</v>
      </c>
      <c r="G19" s="91">
        <f t="shared" si="15"/>
        <v>-1</v>
      </c>
      <c r="H19" s="91">
        <f t="shared" si="15"/>
        <v>-5</v>
      </c>
      <c r="I19" s="91">
        <f t="shared" si="15"/>
        <v>3</v>
      </c>
      <c r="J19" s="91">
        <f t="shared" si="15"/>
        <v>-10</v>
      </c>
      <c r="K19" s="91">
        <f t="shared" si="15"/>
        <v>1</v>
      </c>
      <c r="L19" s="91">
        <f t="shared" si="15"/>
        <v>-13</v>
      </c>
      <c r="M19" s="91">
        <f t="shared" si="15"/>
        <v>-61</v>
      </c>
      <c r="N19" s="91">
        <f t="shared" si="15"/>
        <v>-168</v>
      </c>
      <c r="O19" s="91">
        <f t="shared" si="15"/>
        <v>-153</v>
      </c>
      <c r="P19" s="91">
        <f t="shared" ref="P19" si="16">SUM(P17:P18)</f>
        <v>-240</v>
      </c>
      <c r="Q19" s="91">
        <f>SUM(Q17:Q18)</f>
        <v>3716</v>
      </c>
      <c r="R19" s="91">
        <f t="shared" ref="R19:S19" si="17">SUM(R17:R18)</f>
        <v>6275</v>
      </c>
      <c r="S19" s="91">
        <f t="shared" si="17"/>
        <v>9598</v>
      </c>
      <c r="T19" s="91">
        <f t="shared" ref="T19:U19" si="18">SUM(T17:T18)</f>
        <v>-9361</v>
      </c>
      <c r="U19" s="91">
        <f t="shared" si="18"/>
        <v>11094</v>
      </c>
      <c r="V19" s="91">
        <f t="shared" ref="V19" si="19">SUM(V17:V18)</f>
        <v>14</v>
      </c>
      <c r="W19" s="91">
        <v>-5334</v>
      </c>
      <c r="X19" s="91">
        <f t="shared" ref="X19:AF19" si="20">SUM(X17:X18)</f>
        <v>-3587</v>
      </c>
      <c r="Y19" s="91">
        <f t="shared" si="20"/>
        <v>-8668</v>
      </c>
      <c r="Z19" s="91">
        <f t="shared" si="20"/>
        <v>7637</v>
      </c>
      <c r="AA19" s="91">
        <f t="shared" si="20"/>
        <v>-1352</v>
      </c>
      <c r="AB19" s="91">
        <f t="shared" si="20"/>
        <v>-2568</v>
      </c>
      <c r="AC19" s="91">
        <f t="shared" si="20"/>
        <v>1475</v>
      </c>
      <c r="AD19" s="91">
        <f t="shared" si="20"/>
        <v>488</v>
      </c>
      <c r="AE19" s="91">
        <f t="shared" si="20"/>
        <v>578</v>
      </c>
      <c r="AF19" s="91">
        <f t="shared" si="20"/>
        <v>3583</v>
      </c>
      <c r="AG19" s="91">
        <f>SUM(AG17:AG18)</f>
        <v>251</v>
      </c>
      <c r="AH19" s="91">
        <f>SUM(AH17:AH18)</f>
        <v>2044</v>
      </c>
    </row>
    <row r="20" spans="1:34" s="60" customFormat="1" ht="15.6" customHeight="1">
      <c r="A20" s="47"/>
      <c r="B20" s="108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</row>
    <row r="21" spans="1:34" s="60" customFormat="1" ht="15.6" customHeight="1">
      <c r="A21" s="53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</row>
    <row r="22" spans="1:34" s="60" customFormat="1" ht="15.6" customHeight="1">
      <c r="A22" s="49"/>
      <c r="B22" s="114" t="s">
        <v>86</v>
      </c>
      <c r="C22" s="109">
        <f>C15+C19</f>
        <v>-292</v>
      </c>
      <c r="D22" s="109">
        <f t="shared" ref="D22:O22" si="21">D15+D19</f>
        <v>-250</v>
      </c>
      <c r="E22" s="109">
        <f t="shared" si="21"/>
        <v>-416</v>
      </c>
      <c r="F22" s="109">
        <f t="shared" si="21"/>
        <v>-2</v>
      </c>
      <c r="G22" s="109">
        <f t="shared" si="21"/>
        <v>-31</v>
      </c>
      <c r="H22" s="109">
        <f t="shared" si="21"/>
        <v>160</v>
      </c>
      <c r="I22" s="109">
        <f t="shared" si="21"/>
        <v>463</v>
      </c>
      <c r="J22" s="109">
        <f t="shared" si="21"/>
        <v>9</v>
      </c>
      <c r="K22" s="109">
        <f t="shared" si="21"/>
        <v>1339</v>
      </c>
      <c r="L22" s="109">
        <f t="shared" si="21"/>
        <v>4762</v>
      </c>
      <c r="M22" s="109">
        <f t="shared" si="21"/>
        <v>8761</v>
      </c>
      <c r="N22" s="109">
        <f t="shared" si="21"/>
        <v>2949</v>
      </c>
      <c r="O22" s="109">
        <f t="shared" si="21"/>
        <v>1838</v>
      </c>
      <c r="P22" s="109">
        <f t="shared" ref="P22" si="22">P15+P19</f>
        <v>-4493</v>
      </c>
      <c r="Q22" s="109">
        <f>Q15+Q19</f>
        <v>-3026</v>
      </c>
      <c r="R22" s="109">
        <f t="shared" ref="R22:S22" si="23">R15+R19</f>
        <v>-11531</v>
      </c>
      <c r="S22" s="109">
        <f t="shared" si="23"/>
        <v>-17212</v>
      </c>
      <c r="T22" s="109">
        <f t="shared" ref="T22:U22" si="24">T15+T19</f>
        <v>-29056</v>
      </c>
      <c r="U22" s="109">
        <f t="shared" si="24"/>
        <v>-3346</v>
      </c>
      <c r="V22" s="109">
        <f t="shared" ref="V22:W22" si="25">V15+V19</f>
        <v>-26961</v>
      </c>
      <c r="W22" s="109">
        <f t="shared" si="25"/>
        <v>-35008</v>
      </c>
      <c r="X22" s="109">
        <f t="shared" ref="X22:AF22" si="26">X15+X19</f>
        <v>-94371</v>
      </c>
      <c r="Y22" s="109">
        <f t="shared" si="26"/>
        <v>-31066</v>
      </c>
      <c r="Z22" s="109">
        <f t="shared" si="26"/>
        <v>-12033</v>
      </c>
      <c r="AA22" s="109">
        <f t="shared" si="26"/>
        <v>-6993</v>
      </c>
      <c r="AB22" s="109">
        <f t="shared" si="26"/>
        <v>-203745</v>
      </c>
      <c r="AC22" s="109">
        <f t="shared" si="26"/>
        <v>-10924</v>
      </c>
      <c r="AD22" s="109">
        <f t="shared" si="26"/>
        <v>-23626</v>
      </c>
      <c r="AE22" s="109">
        <f t="shared" si="26"/>
        <v>-15293</v>
      </c>
      <c r="AF22" s="109">
        <f t="shared" si="26"/>
        <v>-84683</v>
      </c>
      <c r="AG22" s="109">
        <f>AG15+AG19</f>
        <v>-10461</v>
      </c>
      <c r="AH22" s="109">
        <f>AH19+AH15</f>
        <v>-8767</v>
      </c>
    </row>
    <row r="23" spans="1:34" s="60" customFormat="1" ht="15.6" customHeight="1">
      <c r="A23" s="54"/>
      <c r="B23" s="115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4" s="60" customFormat="1" ht="15.6" customHeight="1">
      <c r="A24" s="48"/>
      <c r="B24" s="110" t="s">
        <v>87</v>
      </c>
      <c r="C24" s="87">
        <v>-8</v>
      </c>
      <c r="D24" s="87">
        <v>-20</v>
      </c>
      <c r="E24" s="87">
        <v>-16</v>
      </c>
      <c r="F24" s="87">
        <v>-59</v>
      </c>
      <c r="G24" s="87">
        <v>0</v>
      </c>
      <c r="H24" s="87">
        <v>-35</v>
      </c>
      <c r="I24" s="87">
        <v>-154</v>
      </c>
      <c r="J24" s="87">
        <v>2</v>
      </c>
      <c r="K24" s="87">
        <v>-375</v>
      </c>
      <c r="L24" s="87">
        <v>-908</v>
      </c>
      <c r="M24" s="87">
        <v>-1729</v>
      </c>
      <c r="N24" s="87">
        <v>-1644</v>
      </c>
      <c r="O24" s="87">
        <v>-672</v>
      </c>
      <c r="P24" s="87">
        <v>106</v>
      </c>
      <c r="Q24" s="87">
        <v>-427</v>
      </c>
      <c r="R24" s="87">
        <v>-835</v>
      </c>
      <c r="S24" s="87">
        <v>-1828</v>
      </c>
      <c r="T24" s="87">
        <v>-584</v>
      </c>
      <c r="U24" s="87">
        <v>-628</v>
      </c>
      <c r="V24" s="87">
        <v>-1665</v>
      </c>
      <c r="W24" s="131">
        <v>214</v>
      </c>
      <c r="X24" s="87">
        <v>-2663</v>
      </c>
      <c r="Y24" s="87">
        <v>-1125</v>
      </c>
      <c r="Z24" s="87">
        <v>-1190</v>
      </c>
      <c r="AA24" s="87">
        <v>-1880</v>
      </c>
      <c r="AB24" s="87">
        <v>-4961</v>
      </c>
      <c r="AC24" s="87">
        <v>-665</v>
      </c>
      <c r="AD24" s="87">
        <v>-678</v>
      </c>
      <c r="AE24" s="87">
        <v>-711</v>
      </c>
      <c r="AF24" s="87">
        <v>-2153</v>
      </c>
      <c r="AG24" s="87">
        <v>-162</v>
      </c>
      <c r="AH24" s="87">
        <v>-266</v>
      </c>
    </row>
    <row r="25" spans="1:34" s="60" customFormat="1" ht="15.6" customHeight="1">
      <c r="A25" s="50"/>
      <c r="B25" s="102" t="s">
        <v>88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2184</v>
      </c>
      <c r="Q25" s="88">
        <v>14891</v>
      </c>
      <c r="R25" s="88">
        <v>3166</v>
      </c>
      <c r="S25" s="88">
        <v>20241</v>
      </c>
      <c r="T25" s="88">
        <v>9247</v>
      </c>
      <c r="U25" s="88">
        <v>889</v>
      </c>
      <c r="V25" s="88">
        <v>10537</v>
      </c>
      <c r="W25" s="88">
        <v>-5612</v>
      </c>
      <c r="X25" s="88">
        <v>15061</v>
      </c>
      <c r="Y25" s="88">
        <v>138</v>
      </c>
      <c r="Z25" s="88">
        <v>-103</v>
      </c>
      <c r="AA25" s="88">
        <v>58</v>
      </c>
      <c r="AB25" s="88">
        <v>-35111</v>
      </c>
      <c r="AC25" s="88">
        <v>43</v>
      </c>
      <c r="AD25" s="88">
        <v>279</v>
      </c>
      <c r="AE25" s="88">
        <v>-102</v>
      </c>
      <c r="AF25" s="88">
        <v>61</v>
      </c>
      <c r="AG25" s="88">
        <v>-87</v>
      </c>
      <c r="AH25" s="88"/>
    </row>
    <row r="26" spans="1:34" s="60" customFormat="1" ht="15.6" customHeight="1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s="61" customFormat="1" ht="15.6" customHeight="1">
      <c r="A27" s="58"/>
      <c r="B27" s="58" t="s">
        <v>89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 t="shared" ref="AB27:AF27" si="33">SUM(AB22:AB25)</f>
        <v>-243817</v>
      </c>
      <c r="AC27" s="59">
        <f t="shared" si="33"/>
        <v>-11546</v>
      </c>
      <c r="AD27" s="59">
        <f t="shared" si="33"/>
        <v>-24025</v>
      </c>
      <c r="AE27" s="59">
        <f t="shared" si="33"/>
        <v>-16106</v>
      </c>
      <c r="AF27" s="59">
        <f t="shared" si="33"/>
        <v>-86775</v>
      </c>
      <c r="AG27" s="59">
        <f>SUM(AG22:AG25)</f>
        <v>-10710</v>
      </c>
      <c r="AH27" s="59">
        <f>SUM(AH22:AH25)</f>
        <v>-9033</v>
      </c>
    </row>
    <row r="28" spans="1:34" s="26" customFormat="1" ht="8.1" customHeight="1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4" hidden="1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4" hidden="1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4" hidden="1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>
      <c r="D39" s="3">
        <f t="shared" ref="D39:P39" si="34">SUM(D36:D38)</f>
        <v>0</v>
      </c>
      <c r="E39" s="3">
        <f t="shared" si="34"/>
        <v>0</v>
      </c>
      <c r="F39" s="3">
        <f t="shared" si="34"/>
        <v>0</v>
      </c>
      <c r="G39" s="3">
        <f t="shared" si="34"/>
        <v>0</v>
      </c>
      <c r="H39" s="3">
        <f t="shared" si="34"/>
        <v>0</v>
      </c>
      <c r="I39" s="3">
        <f t="shared" si="34"/>
        <v>0</v>
      </c>
      <c r="J39" s="3">
        <f t="shared" si="34"/>
        <v>0</v>
      </c>
      <c r="K39" s="3">
        <f t="shared" si="34"/>
        <v>0</v>
      </c>
      <c r="L39" s="3">
        <f t="shared" si="34"/>
        <v>0</v>
      </c>
      <c r="M39" s="3">
        <f t="shared" si="34"/>
        <v>0</v>
      </c>
      <c r="N39" s="3">
        <f t="shared" si="34"/>
        <v>0</v>
      </c>
      <c r="O39" s="3">
        <f t="shared" si="34"/>
        <v>0</v>
      </c>
      <c r="P39" s="3">
        <f t="shared" si="34"/>
        <v>0</v>
      </c>
    </row>
    <row r="40" spans="2:16" hidden="1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>
      <c r="B41" s="38"/>
      <c r="C41" s="38"/>
      <c r="D41" s="39">
        <f t="shared" ref="D41:P41" si="35">D39+D33+D28</f>
        <v>0</v>
      </c>
      <c r="E41" s="39">
        <f t="shared" si="35"/>
        <v>0</v>
      </c>
      <c r="F41" s="39">
        <f t="shared" si="35"/>
        <v>0</v>
      </c>
      <c r="G41" s="39">
        <f t="shared" si="35"/>
        <v>0</v>
      </c>
      <c r="H41" s="39">
        <f t="shared" si="35"/>
        <v>0</v>
      </c>
      <c r="I41" s="39">
        <f t="shared" si="35"/>
        <v>0</v>
      </c>
      <c r="J41" s="39">
        <f t="shared" si="35"/>
        <v>0</v>
      </c>
      <c r="K41" s="39">
        <f t="shared" si="35"/>
        <v>0</v>
      </c>
      <c r="L41" s="39">
        <f t="shared" si="35"/>
        <v>0</v>
      </c>
      <c r="M41" s="39">
        <f t="shared" si="35"/>
        <v>0</v>
      </c>
      <c r="N41" s="39">
        <f t="shared" si="35"/>
        <v>0</v>
      </c>
      <c r="O41" s="39">
        <f t="shared" si="35"/>
        <v>0</v>
      </c>
      <c r="P41" s="39">
        <f t="shared" si="35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I6:XFD6 S6 AG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H94"/>
  <sheetViews>
    <sheetView tabSelected="1" zoomScaleNormal="100" workbookViewId="0">
      <pane xSplit="3" topLeftCell="AB1" activePane="topRight" state="frozen"/>
      <selection pane="topRight" activeCell="AK88" sqref="AK88"/>
    </sheetView>
  </sheetViews>
  <sheetFormatPr defaultColWidth="0" defaultRowHeight="12.75" customHeight="1" zeroHeight="1"/>
  <cols>
    <col min="1" max="1" width="3" style="2" customWidth="1"/>
    <col min="2" max="2" width="95.6640625" style="1" customWidth="1"/>
    <col min="3" max="3" width="9.109375" style="1" hidden="1" customWidth="1"/>
    <col min="4" max="20" width="11.88671875" style="4" customWidth="1"/>
    <col min="21" max="23" width="9.44140625" style="4" bestFit="1" customWidth="1"/>
    <col min="24" max="24" width="10.6640625" style="4" bestFit="1" customWidth="1"/>
    <col min="25" max="27" width="9.44140625" style="4" bestFit="1" customWidth="1"/>
    <col min="28" max="33" width="10.6640625" style="4" bestFit="1" customWidth="1"/>
    <col min="34" max="34" width="10.77734375" style="4" customWidth="1"/>
    <col min="35" max="37" width="9.109375" style="4" bestFit="1" customWidth="1"/>
    <col min="38" max="112" width="5.44140625" style="4" hidden="1" customWidth="1"/>
    <col min="113" max="16384" width="0" style="4" hidden="1"/>
  </cols>
  <sheetData>
    <row r="1" spans="1:37" s="71" customFormat="1" ht="77.099999999999994" customHeight="1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62"/>
      <c r="AI1" s="162"/>
      <c r="AJ1" s="162"/>
      <c r="AK1" s="162"/>
    </row>
    <row r="2" spans="1:37" ht="4.5" customHeight="1">
      <c r="A2" s="6"/>
    </row>
    <row r="3" spans="1:37" s="72" customFormat="1" ht="15.6" customHeight="1">
      <c r="A3" s="65"/>
      <c r="B3" s="66"/>
      <c r="C3" s="67"/>
      <c r="D3" s="68" t="s">
        <v>2</v>
      </c>
      <c r="E3" s="68" t="s">
        <v>3</v>
      </c>
      <c r="F3" s="68" t="s">
        <v>69</v>
      </c>
      <c r="G3" s="68" t="s">
        <v>4</v>
      </c>
      <c r="H3" s="68" t="s">
        <v>5</v>
      </c>
      <c r="I3" s="68" t="s">
        <v>6</v>
      </c>
      <c r="J3" s="68" t="s">
        <v>70</v>
      </c>
      <c r="K3" s="68" t="s">
        <v>7</v>
      </c>
      <c r="L3" s="68" t="s">
        <v>8</v>
      </c>
      <c r="M3" s="68" t="s">
        <v>9</v>
      </c>
      <c r="N3" s="68" t="s">
        <v>71</v>
      </c>
      <c r="O3" s="68" t="s">
        <v>10</v>
      </c>
      <c r="P3" s="68" t="s">
        <v>11</v>
      </c>
      <c r="Q3" s="68" t="s">
        <v>12</v>
      </c>
      <c r="R3" s="68" t="s">
        <v>72</v>
      </c>
      <c r="S3" s="69">
        <v>2021</v>
      </c>
      <c r="T3" s="69" t="s">
        <v>13</v>
      </c>
      <c r="U3" s="69" t="s">
        <v>14</v>
      </c>
      <c r="V3" s="69" t="s">
        <v>15</v>
      </c>
      <c r="W3" s="69" t="s">
        <v>73</v>
      </c>
      <c r="X3" s="69">
        <v>2022</v>
      </c>
      <c r="Y3" s="69" t="s">
        <v>16</v>
      </c>
      <c r="Z3" s="69" t="s">
        <v>17</v>
      </c>
      <c r="AA3" s="69" t="s">
        <v>18</v>
      </c>
      <c r="AB3" s="69">
        <v>2023</v>
      </c>
      <c r="AC3" s="69" t="s">
        <v>19</v>
      </c>
      <c r="AD3" s="69" t="s">
        <v>20</v>
      </c>
      <c r="AE3" s="69" t="s">
        <v>21</v>
      </c>
      <c r="AF3" s="69">
        <v>2024</v>
      </c>
      <c r="AG3" s="69" t="s">
        <v>22</v>
      </c>
      <c r="AH3" s="69" t="s">
        <v>23</v>
      </c>
      <c r="AI3" s="69" t="s">
        <v>165</v>
      </c>
      <c r="AJ3" s="69" t="s">
        <v>166</v>
      </c>
      <c r="AK3" s="69" t="s">
        <v>169</v>
      </c>
    </row>
    <row r="4" spans="1:37" s="142" customFormat="1" ht="15.6" customHeight="1">
      <c r="A4" s="138"/>
      <c r="B4" s="139" t="s">
        <v>90</v>
      </c>
      <c r="C4" s="139"/>
      <c r="D4" s="140"/>
      <c r="E4" s="14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</row>
    <row r="5" spans="1:37" s="155" customFormat="1" ht="15.6" customHeight="1">
      <c r="A5" s="9"/>
      <c r="B5" s="117" t="s">
        <v>91</v>
      </c>
      <c r="C5" s="118"/>
      <c r="D5" s="119">
        <v>-270</v>
      </c>
      <c r="E5" s="119">
        <v>-432</v>
      </c>
      <c r="F5" s="119">
        <v>-61</v>
      </c>
      <c r="G5" s="119">
        <v>-31</v>
      </c>
      <c r="H5" s="119">
        <v>125</v>
      </c>
      <c r="I5" s="119">
        <v>309</v>
      </c>
      <c r="J5" s="119">
        <v>11</v>
      </c>
      <c r="K5" s="119">
        <v>964</v>
      </c>
      <c r="L5" s="119">
        <f>3859-5</f>
        <v>3854</v>
      </c>
      <c r="M5" s="119">
        <f>7027+5</f>
        <v>7032</v>
      </c>
      <c r="N5" s="119">
        <v>1305</v>
      </c>
      <c r="O5" s="119">
        <v>1166</v>
      </c>
      <c r="P5" s="119">
        <v>-2203</v>
      </c>
      <c r="Q5" s="119">
        <v>11438</v>
      </c>
      <c r="R5" s="119">
        <v>-9200</v>
      </c>
      <c r="S5" s="119">
        <v>1201</v>
      </c>
      <c r="T5" s="119">
        <v>-20393</v>
      </c>
      <c r="U5" s="119">
        <v>-3085</v>
      </c>
      <c r="V5" s="119">
        <v>-18089</v>
      </c>
      <c r="W5" s="119">
        <v>-40406</v>
      </c>
      <c r="X5" s="119">
        <v>-81973</v>
      </c>
      <c r="Y5" s="119">
        <v>-32053</v>
      </c>
      <c r="Z5" s="119">
        <v>-13326</v>
      </c>
      <c r="AA5" s="119">
        <v>-8815</v>
      </c>
      <c r="AB5" s="119">
        <v>-243817</v>
      </c>
      <c r="AC5" s="119">
        <v>-11546</v>
      </c>
      <c r="AD5" s="119">
        <v>-24025</v>
      </c>
      <c r="AE5" s="119">
        <v>-16106</v>
      </c>
      <c r="AF5" s="119">
        <v>-86775</v>
      </c>
      <c r="AG5" s="119">
        <v>-10710</v>
      </c>
      <c r="AH5" s="119">
        <v>-139</v>
      </c>
      <c r="AI5" s="119">
        <v>-14697</v>
      </c>
      <c r="AJ5" s="119">
        <v>-86744</v>
      </c>
      <c r="AK5" s="119">
        <v>-10761</v>
      </c>
    </row>
    <row r="6" spans="1:37" s="142" customFormat="1" ht="15.6" customHeight="1">
      <c r="A6" s="138"/>
      <c r="B6" s="139"/>
      <c r="C6" s="139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</row>
    <row r="7" spans="1:37" s="155" customFormat="1" ht="15.6" customHeight="1">
      <c r="A7" s="9"/>
      <c r="B7" s="120" t="s">
        <v>92</v>
      </c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</row>
    <row r="8" spans="1:37" s="142" customFormat="1" ht="15.6" customHeight="1">
      <c r="A8" s="138"/>
      <c r="B8" s="143" t="s">
        <v>93</v>
      </c>
      <c r="C8" s="143"/>
      <c r="D8" s="116">
        <v>4</v>
      </c>
      <c r="E8" s="116">
        <v>3</v>
      </c>
      <c r="F8" s="116">
        <v>5</v>
      </c>
      <c r="G8" s="116">
        <v>5</v>
      </c>
      <c r="H8" s="116">
        <v>6</v>
      </c>
      <c r="I8" s="116">
        <v>6</v>
      </c>
      <c r="J8" s="116">
        <v>10</v>
      </c>
      <c r="K8" s="116">
        <v>17</v>
      </c>
      <c r="L8" s="116">
        <v>90</v>
      </c>
      <c r="M8" s="116">
        <v>214</v>
      </c>
      <c r="N8" s="116">
        <v>438</v>
      </c>
      <c r="O8" s="116">
        <v>562</v>
      </c>
      <c r="P8" s="116">
        <v>2121</v>
      </c>
      <c r="Q8" s="116">
        <v>2575</v>
      </c>
      <c r="R8" s="116">
        <v>3279</v>
      </c>
      <c r="S8" s="116">
        <v>8537</v>
      </c>
      <c r="T8" s="116">
        <v>3486</v>
      </c>
      <c r="U8" s="116">
        <v>5031</v>
      </c>
      <c r="V8" s="116">
        <v>4385</v>
      </c>
      <c r="W8" s="116">
        <v>4432</v>
      </c>
      <c r="X8" s="116">
        <v>17334</v>
      </c>
      <c r="Y8" s="116">
        <v>5805</v>
      </c>
      <c r="Z8" s="116">
        <v>5817</v>
      </c>
      <c r="AA8" s="116">
        <v>5880</v>
      </c>
      <c r="AB8" s="116">
        <v>24781</v>
      </c>
      <c r="AC8" s="116">
        <v>2264</v>
      </c>
      <c r="AD8" s="116">
        <v>4287</v>
      </c>
      <c r="AE8" s="116">
        <v>2835</v>
      </c>
      <c r="AF8" s="116">
        <v>12062</v>
      </c>
      <c r="AG8" s="116">
        <v>2562</v>
      </c>
      <c r="AH8" s="116">
        <v>1665</v>
      </c>
      <c r="AI8" s="116">
        <v>6273</v>
      </c>
      <c r="AJ8" s="116">
        <v>8309</v>
      </c>
      <c r="AK8" s="116">
        <v>1809</v>
      </c>
    </row>
    <row r="9" spans="1:37" s="155" customFormat="1" ht="15.6" customHeight="1">
      <c r="A9" s="9"/>
      <c r="B9" s="117" t="s">
        <v>94</v>
      </c>
      <c r="C9" s="117"/>
      <c r="D9" s="123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0</v>
      </c>
      <c r="P9" s="123">
        <v>0</v>
      </c>
      <c r="Q9" s="123">
        <v>0</v>
      </c>
      <c r="R9" s="123" t="s">
        <v>30</v>
      </c>
      <c r="S9" s="123" t="s">
        <v>30</v>
      </c>
      <c r="T9" s="123">
        <v>45</v>
      </c>
      <c r="U9" s="123">
        <v>611</v>
      </c>
      <c r="V9" s="123">
        <v>8</v>
      </c>
      <c r="W9" s="123">
        <v>398</v>
      </c>
      <c r="X9" s="123">
        <v>1062</v>
      </c>
      <c r="Y9" s="123">
        <v>108</v>
      </c>
      <c r="Z9" s="123">
        <v>156</v>
      </c>
      <c r="AA9" s="123">
        <v>490</v>
      </c>
      <c r="AB9" s="123">
        <v>12564</v>
      </c>
      <c r="AC9" s="123">
        <v>0</v>
      </c>
      <c r="AD9" s="123">
        <v>3</v>
      </c>
      <c r="AE9" s="123">
        <v>8153</v>
      </c>
      <c r="AF9" s="123">
        <v>8154</v>
      </c>
      <c r="AG9" s="123"/>
      <c r="AH9" s="123"/>
      <c r="AI9" s="123"/>
      <c r="AJ9" s="123">
        <v>2684</v>
      </c>
      <c r="AK9" s="123"/>
    </row>
    <row r="10" spans="1:37" s="142" customFormat="1" ht="15.6" customHeight="1">
      <c r="A10" s="138"/>
      <c r="B10" s="143" t="s">
        <v>95</v>
      </c>
      <c r="C10" s="143"/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2740</v>
      </c>
      <c r="X10" s="116">
        <v>2740</v>
      </c>
      <c r="Y10" s="116" t="s">
        <v>30</v>
      </c>
      <c r="Z10" s="116" t="s">
        <v>30</v>
      </c>
      <c r="AA10" s="116" t="s">
        <v>30</v>
      </c>
      <c r="AB10" s="116">
        <v>75364</v>
      </c>
      <c r="AC10" s="116">
        <v>0</v>
      </c>
      <c r="AD10" s="116">
        <v>0</v>
      </c>
      <c r="AE10" s="116"/>
      <c r="AF10" s="116">
        <v>27184</v>
      </c>
      <c r="AG10" s="116"/>
      <c r="AH10" s="116"/>
      <c r="AI10" s="116"/>
      <c r="AJ10" s="116">
        <v>18959</v>
      </c>
      <c r="AK10" s="116"/>
    </row>
    <row r="11" spans="1:37" s="155" customFormat="1" ht="15.6" customHeight="1">
      <c r="A11" s="9"/>
      <c r="B11" s="117" t="s">
        <v>96</v>
      </c>
      <c r="C11" s="117"/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  <c r="O11" s="123">
        <v>0</v>
      </c>
      <c r="P11" s="123">
        <v>0</v>
      </c>
      <c r="Q11" s="123">
        <v>0</v>
      </c>
      <c r="R11" s="123">
        <v>0</v>
      </c>
      <c r="S11" s="123">
        <v>0</v>
      </c>
      <c r="T11" s="123">
        <v>0</v>
      </c>
      <c r="U11" s="123">
        <v>0</v>
      </c>
      <c r="V11" s="123">
        <v>0</v>
      </c>
      <c r="W11" s="123">
        <v>79</v>
      </c>
      <c r="X11" s="123">
        <v>79</v>
      </c>
      <c r="Y11" s="123" t="s">
        <v>30</v>
      </c>
      <c r="Z11" s="123" t="s">
        <v>30</v>
      </c>
      <c r="AA11" s="123" t="s">
        <v>30</v>
      </c>
      <c r="AB11" s="123">
        <v>0</v>
      </c>
      <c r="AC11" s="123">
        <v>-3</v>
      </c>
      <c r="AD11" s="123">
        <v>0</v>
      </c>
      <c r="AE11" s="123"/>
      <c r="AF11" s="123"/>
      <c r="AG11" s="123"/>
      <c r="AH11" s="123"/>
      <c r="AI11" s="123"/>
      <c r="AJ11" s="123"/>
      <c r="AK11" s="123"/>
    </row>
    <row r="12" spans="1:37" s="142" customFormat="1" ht="15.6" customHeight="1">
      <c r="A12" s="138"/>
      <c r="B12" s="143" t="s">
        <v>97</v>
      </c>
      <c r="C12" s="143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>
        <v>407</v>
      </c>
      <c r="Z12" s="116">
        <v>-305</v>
      </c>
      <c r="AA12" s="116">
        <v>82</v>
      </c>
      <c r="AB12" s="116">
        <v>561</v>
      </c>
      <c r="AC12" s="116">
        <v>128</v>
      </c>
      <c r="AD12" s="116">
        <v>260</v>
      </c>
      <c r="AE12" s="116">
        <v>455</v>
      </c>
      <c r="AF12" s="116">
        <v>1330</v>
      </c>
      <c r="AG12" s="116">
        <v>258</v>
      </c>
      <c r="AH12" s="116">
        <v>-258</v>
      </c>
      <c r="AI12" s="116"/>
      <c r="AJ12" s="116">
        <v>15501</v>
      </c>
      <c r="AK12" s="116">
        <v>36</v>
      </c>
    </row>
    <row r="13" spans="1:37" s="155" customFormat="1" ht="15.6" customHeight="1">
      <c r="A13" s="9"/>
      <c r="B13" s="117" t="s">
        <v>98</v>
      </c>
      <c r="C13" s="117"/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3">
        <v>0</v>
      </c>
      <c r="R13" s="123" t="s">
        <v>30</v>
      </c>
      <c r="S13" s="123" t="s">
        <v>30</v>
      </c>
      <c r="T13" s="123">
        <v>15453</v>
      </c>
      <c r="U13" s="123">
        <v>-7602</v>
      </c>
      <c r="V13" s="123">
        <v>-2563</v>
      </c>
      <c r="W13" s="123">
        <v>2871</v>
      </c>
      <c r="X13" s="123">
        <v>8159</v>
      </c>
      <c r="Y13" s="123">
        <v>284</v>
      </c>
      <c r="Z13" s="123">
        <v>56</v>
      </c>
      <c r="AA13" s="123">
        <v>-37</v>
      </c>
      <c r="AB13" s="123">
        <v>347</v>
      </c>
      <c r="AC13" s="123">
        <v>0</v>
      </c>
      <c r="AD13" s="123">
        <v>0</v>
      </c>
      <c r="AE13" s="123"/>
      <c r="AF13" s="123"/>
      <c r="AG13" s="123"/>
      <c r="AH13" s="123"/>
      <c r="AI13" s="123"/>
      <c r="AJ13" s="123"/>
      <c r="AK13" s="123"/>
    </row>
    <row r="14" spans="1:37" s="142" customFormat="1" ht="15.6" customHeight="1">
      <c r="A14" s="138"/>
      <c r="B14" s="143" t="s">
        <v>99</v>
      </c>
      <c r="C14" s="143"/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1957</v>
      </c>
      <c r="Q14" s="116">
        <v>0</v>
      </c>
      <c r="R14" s="116" t="s">
        <v>30</v>
      </c>
      <c r="S14" s="116" t="s">
        <v>30</v>
      </c>
      <c r="T14" s="116" t="s">
        <v>30</v>
      </c>
      <c r="U14" s="116" t="s">
        <v>30</v>
      </c>
      <c r="V14" s="116" t="s">
        <v>30</v>
      </c>
      <c r="W14" s="116" t="s">
        <v>30</v>
      </c>
      <c r="X14" s="116" t="s">
        <v>30</v>
      </c>
      <c r="Y14" s="116" t="s">
        <v>30</v>
      </c>
      <c r="Z14" s="116"/>
      <c r="AA14" s="116"/>
      <c r="AB14" s="116">
        <v>0</v>
      </c>
      <c r="AC14" s="116">
        <v>0</v>
      </c>
      <c r="AD14" s="116">
        <v>0</v>
      </c>
      <c r="AE14" s="116"/>
      <c r="AF14" s="116"/>
      <c r="AG14" s="116"/>
      <c r="AH14" s="116"/>
      <c r="AI14" s="116"/>
      <c r="AJ14" s="116"/>
      <c r="AK14" s="116"/>
    </row>
    <row r="15" spans="1:37" s="155" customFormat="1" ht="15.6" customHeight="1">
      <c r="A15" s="9"/>
      <c r="B15" s="117" t="s">
        <v>100</v>
      </c>
      <c r="C15" s="117"/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123">
        <v>2</v>
      </c>
      <c r="R15" s="123">
        <v>92</v>
      </c>
      <c r="S15" s="123">
        <v>94</v>
      </c>
      <c r="T15" s="123">
        <v>34</v>
      </c>
      <c r="U15" s="123">
        <v>-22.915639999999996</v>
      </c>
      <c r="V15" s="123" t="s">
        <v>30</v>
      </c>
      <c r="W15" s="123">
        <v>120</v>
      </c>
      <c r="X15" s="123">
        <v>131</v>
      </c>
      <c r="Y15" s="123">
        <v>181</v>
      </c>
      <c r="Z15" s="123">
        <v>-175</v>
      </c>
      <c r="AA15" s="123">
        <v>46</v>
      </c>
      <c r="AB15" s="123">
        <v>2245</v>
      </c>
      <c r="AC15" s="123">
        <v>-287</v>
      </c>
      <c r="AD15" s="123">
        <v>1304</v>
      </c>
      <c r="AE15" s="123">
        <v>-671</v>
      </c>
      <c r="AF15" s="123">
        <v>-285</v>
      </c>
      <c r="AG15" s="123"/>
      <c r="AH15" s="123"/>
      <c r="AI15" s="123"/>
      <c r="AJ15" s="123">
        <v>600</v>
      </c>
      <c r="AK15" s="123">
        <v>2000</v>
      </c>
    </row>
    <row r="16" spans="1:37" s="142" customFormat="1" ht="15.6" customHeight="1">
      <c r="A16" s="138"/>
      <c r="B16" s="143" t="s">
        <v>101</v>
      </c>
      <c r="C16" s="143"/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 t="s">
        <v>30</v>
      </c>
      <c r="S16" s="116" t="s">
        <v>30</v>
      </c>
      <c r="T16" s="116">
        <v>23</v>
      </c>
      <c r="U16" s="116">
        <v>-0.98338999999999999</v>
      </c>
      <c r="V16" s="116">
        <v>-9</v>
      </c>
      <c r="W16" s="116">
        <v>-13</v>
      </c>
      <c r="X16" s="116" t="s">
        <v>30</v>
      </c>
      <c r="Y16" s="116" t="s">
        <v>30</v>
      </c>
      <c r="Z16" s="116"/>
      <c r="AA16" s="116">
        <v>0</v>
      </c>
      <c r="AB16" s="116">
        <v>0</v>
      </c>
      <c r="AC16" s="116">
        <v>0</v>
      </c>
      <c r="AD16" s="116">
        <v>0</v>
      </c>
      <c r="AE16" s="116"/>
      <c r="AF16" s="116"/>
      <c r="AG16" s="116"/>
      <c r="AH16" s="116"/>
      <c r="AI16" s="116"/>
      <c r="AJ16" s="116"/>
      <c r="AK16" s="116"/>
    </row>
    <row r="17" spans="1:37" s="155" customFormat="1" ht="15.6" customHeight="1">
      <c r="A17" s="9"/>
      <c r="B17" s="117" t="s">
        <v>102</v>
      </c>
      <c r="C17" s="117"/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123">
        <v>0</v>
      </c>
      <c r="R17" s="123" t="s">
        <v>30</v>
      </c>
      <c r="S17" s="123">
        <v>1957</v>
      </c>
      <c r="T17" s="123" t="s">
        <v>30</v>
      </c>
      <c r="U17" s="123" t="s">
        <v>30</v>
      </c>
      <c r="V17" s="123" t="s">
        <v>30</v>
      </c>
      <c r="W17" s="123">
        <v>576</v>
      </c>
      <c r="X17" s="123">
        <v>576</v>
      </c>
      <c r="Y17" s="123">
        <v>48</v>
      </c>
      <c r="Z17" s="123">
        <v>-115</v>
      </c>
      <c r="AA17" s="123">
        <v>67</v>
      </c>
      <c r="AB17" s="123">
        <v>0</v>
      </c>
      <c r="AC17" s="123">
        <v>0</v>
      </c>
      <c r="AD17" s="123">
        <v>58</v>
      </c>
      <c r="AE17" s="123">
        <v>-58</v>
      </c>
      <c r="AF17" s="123"/>
      <c r="AG17" s="123">
        <v>-53</v>
      </c>
      <c r="AH17" s="123">
        <v>97</v>
      </c>
      <c r="AI17" s="123"/>
      <c r="AJ17" s="123"/>
      <c r="AK17" s="123"/>
    </row>
    <row r="18" spans="1:37" s="142" customFormat="1" ht="15.6" customHeight="1">
      <c r="A18" s="138"/>
      <c r="B18" s="143" t="s">
        <v>103</v>
      </c>
      <c r="C18" s="143"/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-3</v>
      </c>
      <c r="S18" s="116">
        <v>-3</v>
      </c>
      <c r="T18" s="116">
        <v>544</v>
      </c>
      <c r="U18" s="116">
        <v>-117</v>
      </c>
      <c r="V18" s="116">
        <v>168</v>
      </c>
      <c r="W18" s="116">
        <v>-57</v>
      </c>
      <c r="X18" s="116">
        <v>538</v>
      </c>
      <c r="Y18" s="116">
        <v>107</v>
      </c>
      <c r="Z18" s="116">
        <v>642</v>
      </c>
      <c r="AA18" s="116">
        <v>-805</v>
      </c>
      <c r="AB18" s="116">
        <v>206</v>
      </c>
      <c r="AC18" s="116">
        <v>40</v>
      </c>
      <c r="AD18" s="116">
        <v>-1654</v>
      </c>
      <c r="AE18" s="116">
        <v>84</v>
      </c>
      <c r="AF18" s="116">
        <v>-2291</v>
      </c>
      <c r="AG18" s="116">
        <v>-235</v>
      </c>
      <c r="AH18" s="116">
        <v>-148</v>
      </c>
      <c r="AI18" s="116">
        <v>-351</v>
      </c>
      <c r="AJ18" s="116">
        <v>-374</v>
      </c>
      <c r="AK18" s="116">
        <v>-30</v>
      </c>
    </row>
    <row r="19" spans="1:37" s="155" customFormat="1" ht="15.6" customHeight="1">
      <c r="A19" s="9"/>
      <c r="B19" s="117" t="s">
        <v>104</v>
      </c>
      <c r="C19" s="117"/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  <c r="O19" s="123">
        <v>0</v>
      </c>
      <c r="P19" s="123">
        <v>-2184</v>
      </c>
      <c r="Q19" s="123">
        <v>-14891</v>
      </c>
      <c r="R19" s="123">
        <v>-3166</v>
      </c>
      <c r="S19" s="123">
        <v>-20241</v>
      </c>
      <c r="T19" s="123">
        <v>-9247</v>
      </c>
      <c r="U19" s="123">
        <v>-889.0594600000004</v>
      </c>
      <c r="V19" s="123">
        <v>-10537</v>
      </c>
      <c r="W19" s="123">
        <v>5612</v>
      </c>
      <c r="X19" s="123">
        <v>-15061</v>
      </c>
      <c r="Y19" s="123">
        <v>-138</v>
      </c>
      <c r="Z19" s="123">
        <v>103</v>
      </c>
      <c r="AA19" s="123">
        <v>-58</v>
      </c>
      <c r="AB19" s="123">
        <v>35111</v>
      </c>
      <c r="AC19" s="123">
        <v>-43</v>
      </c>
      <c r="AD19" s="123">
        <v>-279</v>
      </c>
      <c r="AE19" s="123">
        <v>185</v>
      </c>
      <c r="AF19" s="123">
        <v>61</v>
      </c>
      <c r="AG19" s="123">
        <v>87</v>
      </c>
      <c r="AH19" s="123">
        <v>-87</v>
      </c>
      <c r="AI19" s="123"/>
      <c r="AJ19" s="123"/>
      <c r="AK19" s="123">
        <v>-12</v>
      </c>
    </row>
    <row r="20" spans="1:37" s="142" customFormat="1" ht="15.6" customHeight="1">
      <c r="A20" s="138"/>
      <c r="B20" s="143" t="s">
        <v>105</v>
      </c>
      <c r="C20" s="14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>
        <v>4215</v>
      </c>
      <c r="V20" s="116">
        <v>8808</v>
      </c>
      <c r="W20" s="116">
        <v>9526</v>
      </c>
      <c r="X20" s="116">
        <v>22549</v>
      </c>
      <c r="Y20" s="116">
        <v>12042</v>
      </c>
      <c r="Z20" s="116">
        <v>-13553</v>
      </c>
      <c r="AA20" s="116">
        <v>1511</v>
      </c>
      <c r="AB20" s="116">
        <v>-14216</v>
      </c>
      <c r="AC20" s="116">
        <v>164</v>
      </c>
      <c r="AD20" s="116">
        <v>-9</v>
      </c>
      <c r="AE20" s="116">
        <v>165</v>
      </c>
      <c r="AF20" s="116">
        <v>-184</v>
      </c>
      <c r="AG20" s="116">
        <v>83</v>
      </c>
      <c r="AH20" s="116">
        <v>-26</v>
      </c>
      <c r="AI20" s="116">
        <v>17</v>
      </c>
      <c r="AJ20" s="116">
        <v>16</v>
      </c>
      <c r="AK20" s="116">
        <v>-53</v>
      </c>
    </row>
    <row r="21" spans="1:37" s="155" customFormat="1" ht="15.6" customHeight="1">
      <c r="A21" s="9"/>
      <c r="B21" s="117" t="s">
        <v>106</v>
      </c>
      <c r="C21" s="117"/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123">
        <v>16</v>
      </c>
      <c r="M21" s="123">
        <v>45</v>
      </c>
      <c r="N21" s="123">
        <v>59</v>
      </c>
      <c r="O21" s="123">
        <v>106</v>
      </c>
      <c r="P21" s="123">
        <v>196</v>
      </c>
      <c r="Q21" s="123">
        <v>228</v>
      </c>
      <c r="R21" s="123">
        <v>261</v>
      </c>
      <c r="S21" s="123">
        <v>791</v>
      </c>
      <c r="T21" s="123">
        <v>238</v>
      </c>
      <c r="U21" s="123">
        <v>216.99030999999999</v>
      </c>
      <c r="V21" s="123">
        <v>188</v>
      </c>
      <c r="W21" s="123">
        <v>58</v>
      </c>
      <c r="X21" s="123">
        <v>701</v>
      </c>
      <c r="Y21" s="123">
        <v>105</v>
      </c>
      <c r="Z21" s="123">
        <v>81</v>
      </c>
      <c r="AA21" s="123">
        <v>52</v>
      </c>
      <c r="AB21" s="123">
        <v>266</v>
      </c>
      <c r="AC21" s="123">
        <v>81</v>
      </c>
      <c r="AD21" s="123">
        <v>0</v>
      </c>
      <c r="AE21" s="123">
        <v>115</v>
      </c>
      <c r="AF21" s="123">
        <v>276</v>
      </c>
      <c r="AG21" s="123">
        <v>89</v>
      </c>
      <c r="AH21" s="123">
        <v>-86</v>
      </c>
      <c r="AI21" s="123">
        <v>4</v>
      </c>
      <c r="AJ21" s="123">
        <v>7</v>
      </c>
      <c r="AK21" s="123">
        <v>67</v>
      </c>
    </row>
    <row r="22" spans="1:37" s="142" customFormat="1" ht="15.6" customHeight="1">
      <c r="A22" s="138"/>
      <c r="B22" s="143" t="s">
        <v>107</v>
      </c>
      <c r="C22" s="143"/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 t="s">
        <v>30</v>
      </c>
      <c r="T22" s="116" t="s">
        <v>30</v>
      </c>
      <c r="U22" s="116" t="s">
        <v>30</v>
      </c>
      <c r="V22" s="116" t="s">
        <v>30</v>
      </c>
      <c r="W22" s="116" t="s">
        <v>30</v>
      </c>
      <c r="X22" s="116" t="s">
        <v>30</v>
      </c>
      <c r="Y22" s="116" t="s">
        <v>30</v>
      </c>
      <c r="Z22" s="116" t="s">
        <v>30</v>
      </c>
      <c r="AA22" s="116" t="s">
        <v>30</v>
      </c>
      <c r="AB22" s="116">
        <v>0</v>
      </c>
      <c r="AC22" s="116">
        <v>0</v>
      </c>
      <c r="AD22" s="116">
        <v>0</v>
      </c>
      <c r="AE22" s="116"/>
      <c r="AF22" s="116"/>
      <c r="AG22" s="116"/>
      <c r="AH22" s="116"/>
      <c r="AI22" s="116"/>
      <c r="AJ22" s="116"/>
      <c r="AK22" s="116"/>
    </row>
    <row r="23" spans="1:37" s="155" customFormat="1" ht="15.6" customHeight="1">
      <c r="A23" s="9"/>
      <c r="B23" s="117" t="s">
        <v>108</v>
      </c>
      <c r="C23" s="117"/>
      <c r="D23" s="123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0</v>
      </c>
      <c r="J23" s="123">
        <v>0</v>
      </c>
      <c r="K23" s="123">
        <v>0</v>
      </c>
      <c r="L23" s="123">
        <v>0</v>
      </c>
      <c r="M23" s="123">
        <v>0</v>
      </c>
      <c r="N23" s="123">
        <v>0</v>
      </c>
      <c r="O23" s="123">
        <v>0</v>
      </c>
      <c r="P23" s="123">
        <v>0</v>
      </c>
      <c r="Q23" s="123">
        <v>0</v>
      </c>
      <c r="R23" s="123">
        <v>0</v>
      </c>
      <c r="S23" s="123" t="s">
        <v>30</v>
      </c>
      <c r="T23" s="123" t="s">
        <v>30</v>
      </c>
      <c r="U23" s="123" t="s">
        <v>30</v>
      </c>
      <c r="V23" s="123" t="s">
        <v>30</v>
      </c>
      <c r="W23" s="123" t="s">
        <v>30</v>
      </c>
      <c r="X23" s="123" t="s">
        <v>30</v>
      </c>
      <c r="Y23" s="123" t="s">
        <v>30</v>
      </c>
      <c r="Z23" s="123" t="s">
        <v>30</v>
      </c>
      <c r="AA23" s="123" t="s">
        <v>30</v>
      </c>
      <c r="AB23" s="123">
        <v>0</v>
      </c>
      <c r="AC23" s="123">
        <v>0</v>
      </c>
      <c r="AD23" s="123">
        <v>0</v>
      </c>
      <c r="AE23" s="123"/>
      <c r="AF23" s="123"/>
      <c r="AG23" s="123"/>
      <c r="AH23" s="123"/>
      <c r="AI23" s="123"/>
      <c r="AJ23" s="123"/>
      <c r="AK23" s="123"/>
    </row>
    <row r="24" spans="1:37" s="142" customFormat="1" ht="15.6" customHeight="1">
      <c r="A24" s="138"/>
      <c r="B24" s="143" t="s">
        <v>109</v>
      </c>
      <c r="C24" s="143"/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 t="s">
        <v>30</v>
      </c>
      <c r="T24" s="116" t="s">
        <v>30</v>
      </c>
      <c r="U24" s="116" t="s">
        <v>30</v>
      </c>
      <c r="V24" s="116" t="s">
        <v>30</v>
      </c>
      <c r="W24" s="116" t="s">
        <v>30</v>
      </c>
      <c r="X24" s="116" t="s">
        <v>30</v>
      </c>
      <c r="Y24" s="116" t="s">
        <v>30</v>
      </c>
      <c r="Z24" s="116" t="s">
        <v>30</v>
      </c>
      <c r="AA24" s="116" t="s">
        <v>30</v>
      </c>
      <c r="AB24" s="116">
        <v>46834</v>
      </c>
      <c r="AC24" s="116">
        <v>0</v>
      </c>
      <c r="AD24" s="116">
        <v>0</v>
      </c>
      <c r="AE24" s="116"/>
      <c r="AF24" s="116">
        <v>-3540</v>
      </c>
      <c r="AG24" s="116"/>
      <c r="AH24" s="116"/>
      <c r="AI24" s="116">
        <v>-6288</v>
      </c>
      <c r="AJ24" s="116">
        <v>19478</v>
      </c>
      <c r="AK24" s="116"/>
    </row>
    <row r="25" spans="1:37" s="155" customFormat="1" ht="15.6" customHeight="1">
      <c r="A25" s="9"/>
      <c r="B25" s="117" t="s">
        <v>110</v>
      </c>
      <c r="C25" s="11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>
        <v>9003</v>
      </c>
      <c r="AE25" s="123">
        <v>807</v>
      </c>
      <c r="AF25" s="123">
        <v>9810</v>
      </c>
      <c r="AG25" s="123"/>
      <c r="AH25" s="123"/>
      <c r="AI25" s="123"/>
      <c r="AJ25" s="123">
        <v>-8944</v>
      </c>
      <c r="AK25" s="123"/>
    </row>
    <row r="26" spans="1:37" s="142" customFormat="1" ht="15.6" customHeight="1">
      <c r="A26" s="138"/>
      <c r="B26" s="143" t="s">
        <v>111</v>
      </c>
      <c r="C26" s="143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>
        <v>1912</v>
      </c>
      <c r="AE26" s="116"/>
      <c r="AF26" s="116"/>
      <c r="AG26" s="116"/>
      <c r="AH26" s="116"/>
      <c r="AI26" s="116"/>
      <c r="AJ26" s="116">
        <v>-6288</v>
      </c>
      <c r="AK26" s="116"/>
    </row>
    <row r="27" spans="1:37" s="156" customFormat="1" ht="15.6" customHeight="1">
      <c r="A27" s="70"/>
      <c r="B27" s="120" t="s">
        <v>112</v>
      </c>
      <c r="C27" s="121"/>
      <c r="D27" s="124">
        <f t="shared" ref="D27" si="0">SUM(D5:D21)</f>
        <v>-266</v>
      </c>
      <c r="E27" s="124">
        <f t="shared" ref="E27:U27" si="1">SUM(E5:E21)</f>
        <v>-429</v>
      </c>
      <c r="F27" s="124">
        <f t="shared" si="1"/>
        <v>-56</v>
      </c>
      <c r="G27" s="124">
        <f t="shared" si="1"/>
        <v>-26</v>
      </c>
      <c r="H27" s="124">
        <f t="shared" si="1"/>
        <v>131</v>
      </c>
      <c r="I27" s="124">
        <f t="shared" si="1"/>
        <v>315</v>
      </c>
      <c r="J27" s="124">
        <f t="shared" si="1"/>
        <v>21</v>
      </c>
      <c r="K27" s="124">
        <f t="shared" si="1"/>
        <v>981</v>
      </c>
      <c r="L27" s="124">
        <f t="shared" si="1"/>
        <v>3960</v>
      </c>
      <c r="M27" s="124">
        <f t="shared" si="1"/>
        <v>7291</v>
      </c>
      <c r="N27" s="124">
        <f t="shared" si="1"/>
        <v>1802</v>
      </c>
      <c r="O27" s="124">
        <f t="shared" si="1"/>
        <v>1834</v>
      </c>
      <c r="P27" s="124">
        <f t="shared" si="1"/>
        <v>-113</v>
      </c>
      <c r="Q27" s="124">
        <f t="shared" si="1"/>
        <v>-648</v>
      </c>
      <c r="R27" s="124">
        <f t="shared" si="1"/>
        <v>-8737</v>
      </c>
      <c r="S27" s="124">
        <f t="shared" si="1"/>
        <v>-7664</v>
      </c>
      <c r="T27" s="124">
        <f t="shared" si="1"/>
        <v>-9817</v>
      </c>
      <c r="U27" s="124">
        <f t="shared" si="1"/>
        <v>-1642.968180000001</v>
      </c>
      <c r="V27" s="124">
        <f>SUM(V5:V26)</f>
        <v>-17641</v>
      </c>
      <c r="W27" s="124">
        <v>-14064</v>
      </c>
      <c r="X27" s="124">
        <f t="shared" ref="X27:AC27" si="2">SUM(X5:X26)</f>
        <v>-43165</v>
      </c>
      <c r="Y27" s="124">
        <f t="shared" si="2"/>
        <v>-13104</v>
      </c>
      <c r="Z27" s="124">
        <f t="shared" si="2"/>
        <v>-20619</v>
      </c>
      <c r="AA27" s="124">
        <f t="shared" si="2"/>
        <v>-1587</v>
      </c>
      <c r="AB27" s="124">
        <f t="shared" si="2"/>
        <v>-59754</v>
      </c>
      <c r="AC27" s="124">
        <f t="shared" si="2"/>
        <v>-9202</v>
      </c>
      <c r="AD27" s="124">
        <f t="shared" ref="AD27:AF27" si="3">SUM(AD5:AD26)</f>
        <v>-9140</v>
      </c>
      <c r="AE27" s="124">
        <f t="shared" si="3"/>
        <v>-4036</v>
      </c>
      <c r="AF27" s="124">
        <f t="shared" si="3"/>
        <v>-34198</v>
      </c>
      <c r="AG27" s="124">
        <f>SUM(AG5:AG26)</f>
        <v>-7919</v>
      </c>
      <c r="AH27" s="124">
        <f>SUM(AH5:AH26)</f>
        <v>1018</v>
      </c>
      <c r="AI27" s="124">
        <f>SUM(AI5:AI26)</f>
        <v>-15042</v>
      </c>
      <c r="AJ27" s="124">
        <f>SUM(AJ5:AJ26)</f>
        <v>-36796</v>
      </c>
      <c r="AK27" s="124">
        <f>SUM(AK5:AK26)</f>
        <v>-6944</v>
      </c>
    </row>
    <row r="28" spans="1:37" s="142" customFormat="1" ht="15.6" customHeight="1">
      <c r="A28" s="138"/>
      <c r="B28" s="139"/>
      <c r="C28" s="13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</row>
    <row r="29" spans="1:37" s="155" customFormat="1" ht="15.6" customHeight="1">
      <c r="A29" s="9"/>
      <c r="B29" s="121" t="s">
        <v>113</v>
      </c>
      <c r="C29" s="121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</row>
    <row r="30" spans="1:37" s="142" customFormat="1" ht="15.6" customHeight="1">
      <c r="A30" s="138"/>
      <c r="B30" s="143" t="s">
        <v>114</v>
      </c>
      <c r="C30" s="143"/>
      <c r="D30" s="116">
        <v>37</v>
      </c>
      <c r="E30" s="150">
        <v>-3</v>
      </c>
      <c r="F30" s="116">
        <v>-37</v>
      </c>
      <c r="G30" s="150">
        <v>-480</v>
      </c>
      <c r="H30" s="150">
        <v>-91</v>
      </c>
      <c r="I30" s="150">
        <v>-47</v>
      </c>
      <c r="J30" s="116">
        <v>-4</v>
      </c>
      <c r="K30" s="116">
        <v>142</v>
      </c>
      <c r="L30" s="150">
        <f>-2578+5</f>
        <v>-2573</v>
      </c>
      <c r="M30" s="150">
        <f>197-5</f>
        <v>192</v>
      </c>
      <c r="N30" s="116">
        <v>-1188</v>
      </c>
      <c r="O30" s="116">
        <v>-429</v>
      </c>
      <c r="P30" s="116">
        <v>-4013</v>
      </c>
      <c r="Q30" s="116">
        <v>-3677</v>
      </c>
      <c r="R30" s="116">
        <v>9</v>
      </c>
      <c r="S30" s="116">
        <v>-8110</v>
      </c>
      <c r="T30" s="116">
        <v>721.51632000000086</v>
      </c>
      <c r="U30" s="116">
        <v>1215.4836799999991</v>
      </c>
      <c r="V30" s="116">
        <v>1105</v>
      </c>
      <c r="W30" s="116">
        <v>2652</v>
      </c>
      <c r="X30" s="116">
        <v>5694</v>
      </c>
      <c r="Y30" s="116">
        <v>-1097</v>
      </c>
      <c r="Z30" s="116">
        <v>-262</v>
      </c>
      <c r="AA30" s="116">
        <v>297</v>
      </c>
      <c r="AB30" s="116">
        <v>-2513</v>
      </c>
      <c r="AC30" s="116">
        <v>450</v>
      </c>
      <c r="AD30" s="116">
        <v>569</v>
      </c>
      <c r="AE30" s="116">
        <v>3008</v>
      </c>
      <c r="AF30" s="116">
        <v>6257</v>
      </c>
      <c r="AG30" s="116">
        <v>533</v>
      </c>
      <c r="AH30" s="116">
        <v>-2544</v>
      </c>
      <c r="AI30" s="116">
        <v>-1401</v>
      </c>
      <c r="AJ30" s="116">
        <v>928</v>
      </c>
      <c r="AK30" s="116">
        <v>634</v>
      </c>
    </row>
    <row r="31" spans="1:37" s="155" customFormat="1" ht="15.6" customHeight="1">
      <c r="A31" s="9"/>
      <c r="B31" s="117" t="s">
        <v>115</v>
      </c>
      <c r="C31" s="117"/>
      <c r="D31" s="123">
        <v>0</v>
      </c>
      <c r="E31" s="123">
        <v>0</v>
      </c>
      <c r="F31" s="123">
        <v>0</v>
      </c>
      <c r="G31" s="123">
        <v>0</v>
      </c>
      <c r="H31" s="123">
        <v>-2</v>
      </c>
      <c r="I31" s="123">
        <v>2</v>
      </c>
      <c r="J31" s="123">
        <v>-27</v>
      </c>
      <c r="K31" s="123">
        <v>-194</v>
      </c>
      <c r="L31" s="123">
        <v>195</v>
      </c>
      <c r="M31" s="123">
        <v>-105</v>
      </c>
      <c r="N31" s="123">
        <v>44</v>
      </c>
      <c r="O31" s="123">
        <v>-2639</v>
      </c>
      <c r="P31" s="123">
        <v>2156</v>
      </c>
      <c r="Q31" s="123">
        <v>-1089</v>
      </c>
      <c r="R31" s="123">
        <v>176</v>
      </c>
      <c r="S31" s="123">
        <v>-1396</v>
      </c>
      <c r="T31" s="123">
        <v>-308</v>
      </c>
      <c r="U31" s="123">
        <v>599</v>
      </c>
      <c r="V31" s="123">
        <v>-151</v>
      </c>
      <c r="W31" s="123">
        <v>-781</v>
      </c>
      <c r="X31" s="123">
        <v>-641</v>
      </c>
      <c r="Y31" s="123">
        <v>1438</v>
      </c>
      <c r="Z31" s="123">
        <v>-2274</v>
      </c>
      <c r="AA31" s="123">
        <v>-4070</v>
      </c>
      <c r="AB31" s="123">
        <v>-2183</v>
      </c>
      <c r="AC31" s="123">
        <v>-82</v>
      </c>
      <c r="AD31" s="123">
        <v>-389</v>
      </c>
      <c r="AE31" s="123">
        <v>139</v>
      </c>
      <c r="AF31" s="123">
        <v>-502</v>
      </c>
      <c r="AG31" s="123">
        <v>-217</v>
      </c>
      <c r="AH31" s="123">
        <v>855</v>
      </c>
      <c r="AI31" s="123">
        <v>4067</v>
      </c>
      <c r="AJ31" s="123">
        <v>2518</v>
      </c>
      <c r="AK31" s="123">
        <v>-97</v>
      </c>
    </row>
    <row r="32" spans="1:37" s="142" customFormat="1" ht="15.6" customHeight="1">
      <c r="A32" s="138"/>
      <c r="B32" s="143" t="s">
        <v>116</v>
      </c>
      <c r="C32" s="143"/>
      <c r="D32" s="116">
        <v>0</v>
      </c>
      <c r="E32" s="116">
        <v>0</v>
      </c>
      <c r="F32" s="116">
        <v>0</v>
      </c>
      <c r="G32" s="116">
        <v>0</v>
      </c>
      <c r="H32" s="116">
        <v>-1</v>
      </c>
      <c r="I32" s="116">
        <v>-87</v>
      </c>
      <c r="J32" s="116">
        <v>71</v>
      </c>
      <c r="K32" s="116">
        <v>0</v>
      </c>
      <c r="L32" s="116">
        <v>-2</v>
      </c>
      <c r="M32" s="116">
        <v>-7</v>
      </c>
      <c r="N32" s="116">
        <v>-1</v>
      </c>
      <c r="O32" s="116">
        <v>-297</v>
      </c>
      <c r="P32" s="116">
        <v>-394</v>
      </c>
      <c r="Q32" s="116">
        <v>-251</v>
      </c>
      <c r="R32" s="116">
        <v>-5154</v>
      </c>
      <c r="S32" s="116">
        <v>-6096</v>
      </c>
      <c r="T32" s="116">
        <v>1174.2077799999984</v>
      </c>
      <c r="U32" s="116">
        <v>-1396.2077799999984</v>
      </c>
      <c r="V32" s="116">
        <v>504</v>
      </c>
      <c r="W32" s="116">
        <v>-177</v>
      </c>
      <c r="X32" s="116">
        <v>105</v>
      </c>
      <c r="Y32" s="116">
        <v>-2584</v>
      </c>
      <c r="Z32" s="116">
        <v>-3162</v>
      </c>
      <c r="AA32" s="116">
        <v>-8799</v>
      </c>
      <c r="AB32" s="116">
        <v>-9797</v>
      </c>
      <c r="AC32" s="116">
        <v>109</v>
      </c>
      <c r="AD32" s="116">
        <v>-1602</v>
      </c>
      <c r="AE32" s="116">
        <v>-9</v>
      </c>
      <c r="AF32" s="116">
        <v>-1595</v>
      </c>
      <c r="AG32" s="116">
        <v>-160</v>
      </c>
      <c r="AH32" s="116">
        <v>-1294</v>
      </c>
      <c r="AI32" s="116">
        <v>-1588</v>
      </c>
      <c r="AJ32" s="116">
        <v>-1806</v>
      </c>
      <c r="AK32" s="116">
        <v>-135</v>
      </c>
    </row>
    <row r="33" spans="1:37" s="155" customFormat="1" ht="15.6" customHeight="1">
      <c r="A33" s="9"/>
      <c r="B33" s="117" t="s">
        <v>117</v>
      </c>
      <c r="C33" s="117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>
        <v>-6637</v>
      </c>
      <c r="AE33" s="123">
        <v>6637</v>
      </c>
      <c r="AF33" s="123"/>
      <c r="AG33" s="123"/>
      <c r="AH33" s="123">
        <v>-21080</v>
      </c>
      <c r="AI33" s="123">
        <v>834</v>
      </c>
      <c r="AJ33" s="123"/>
      <c r="AK33" s="123"/>
    </row>
    <row r="34" spans="1:37" s="142" customFormat="1" ht="15.6" customHeight="1">
      <c r="A34" s="138"/>
      <c r="B34" s="143" t="s">
        <v>118</v>
      </c>
      <c r="C34" s="143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>
        <v>1043</v>
      </c>
      <c r="W34" s="116">
        <v>560</v>
      </c>
      <c r="X34" s="116">
        <v>1603</v>
      </c>
      <c r="Y34" s="116">
        <v>1019</v>
      </c>
      <c r="Z34" s="116">
        <v>-1019</v>
      </c>
      <c r="AA34" s="116">
        <v>0</v>
      </c>
      <c r="AB34" s="116">
        <v>2184</v>
      </c>
      <c r="AC34" s="116">
        <v>256</v>
      </c>
      <c r="AD34" s="116">
        <v>-256</v>
      </c>
      <c r="AE34" s="116">
        <v>1158</v>
      </c>
      <c r="AF34" s="116">
        <v>2018</v>
      </c>
      <c r="AG34" s="116">
        <v>480</v>
      </c>
      <c r="AH34" s="116">
        <v>241</v>
      </c>
      <c r="AI34" s="116"/>
      <c r="AJ34" s="116">
        <v>886</v>
      </c>
      <c r="AK34" s="116">
        <v>288</v>
      </c>
    </row>
    <row r="35" spans="1:37" s="155" customFormat="1" ht="15.6" customHeight="1">
      <c r="A35" s="9"/>
      <c r="B35" s="117" t="s">
        <v>119</v>
      </c>
      <c r="C35" s="117"/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3">
        <v>0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23" t="s">
        <v>30</v>
      </c>
      <c r="S35" s="123">
        <v>0</v>
      </c>
      <c r="T35" s="123">
        <v>0</v>
      </c>
      <c r="U35" s="123">
        <v>0</v>
      </c>
      <c r="V35" s="123">
        <v>0</v>
      </c>
      <c r="W35" s="123"/>
      <c r="X35" s="123">
        <v>0</v>
      </c>
      <c r="Y35" s="123">
        <v>0</v>
      </c>
      <c r="Z35" s="123"/>
      <c r="AA35" s="123"/>
      <c r="AB35" s="123">
        <v>0</v>
      </c>
      <c r="AC35" s="123">
        <v>0</v>
      </c>
      <c r="AD35" s="123"/>
      <c r="AE35" s="123"/>
      <c r="AF35" s="123"/>
      <c r="AG35" s="123"/>
      <c r="AH35" s="123"/>
      <c r="AI35" s="123"/>
      <c r="AJ35" s="123"/>
      <c r="AK35" s="123"/>
    </row>
    <row r="36" spans="1:37" s="142" customFormat="1" ht="15.6" customHeight="1">
      <c r="A36" s="138"/>
      <c r="B36" s="143" t="s">
        <v>120</v>
      </c>
      <c r="C36" s="139"/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-60</v>
      </c>
      <c r="M36" s="116">
        <v>-368</v>
      </c>
      <c r="N36" s="116">
        <v>-885</v>
      </c>
      <c r="O36" s="116">
        <v>-686</v>
      </c>
      <c r="P36" s="116">
        <v>-2084</v>
      </c>
      <c r="Q36" s="116">
        <v>-1106</v>
      </c>
      <c r="R36" s="116">
        <v>-3006</v>
      </c>
      <c r="S36" s="116">
        <v>-6882</v>
      </c>
      <c r="T36" s="116">
        <v>449</v>
      </c>
      <c r="U36" s="116">
        <v>-12752</v>
      </c>
      <c r="V36" s="116">
        <v>1575</v>
      </c>
      <c r="W36" s="116">
        <v>2992</v>
      </c>
      <c r="X36" s="116">
        <v>-7736</v>
      </c>
      <c r="Y36" s="116">
        <v>-1735</v>
      </c>
      <c r="Z36" s="116">
        <v>529</v>
      </c>
      <c r="AA36" s="116">
        <v>1174</v>
      </c>
      <c r="AB36" s="116">
        <v>-880</v>
      </c>
      <c r="AC36" s="116">
        <v>1564</v>
      </c>
      <c r="AD36" s="116">
        <v>-6035</v>
      </c>
      <c r="AE36" s="116">
        <v>2649</v>
      </c>
      <c r="AF36" s="116">
        <v>-8496</v>
      </c>
      <c r="AG36" s="116">
        <v>3064</v>
      </c>
      <c r="AH36" s="116">
        <v>15969</v>
      </c>
      <c r="AI36" s="116"/>
      <c r="AJ36" s="116">
        <v>-1161</v>
      </c>
      <c r="AK36" s="116">
        <v>1384</v>
      </c>
    </row>
    <row r="37" spans="1:37" s="155" customFormat="1" ht="15.6" customHeight="1">
      <c r="A37" s="9"/>
      <c r="B37" s="126"/>
      <c r="C37" s="121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</row>
    <row r="38" spans="1:37" s="142" customFormat="1" ht="15.6" customHeight="1">
      <c r="A38" s="138"/>
      <c r="B38" s="139" t="s">
        <v>121</v>
      </c>
      <c r="C38" s="139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</row>
    <row r="39" spans="1:37" s="155" customFormat="1" ht="15.6" customHeight="1">
      <c r="A39" s="9"/>
      <c r="B39" s="118" t="s">
        <v>122</v>
      </c>
      <c r="C39" s="117"/>
      <c r="D39" s="123">
        <v>0</v>
      </c>
      <c r="E39" s="123"/>
      <c r="F39" s="123">
        <v>0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3">
        <v>0</v>
      </c>
      <c r="R39" s="123" t="s">
        <v>30</v>
      </c>
      <c r="S39" s="123">
        <v>0</v>
      </c>
      <c r="T39" s="123">
        <v>0</v>
      </c>
      <c r="U39" s="123"/>
      <c r="V39" s="123">
        <v>0</v>
      </c>
      <c r="W39" s="123"/>
      <c r="X39" s="123">
        <v>0</v>
      </c>
      <c r="Y39" s="123">
        <v>0</v>
      </c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</row>
    <row r="40" spans="1:37" s="142" customFormat="1" ht="15.6" customHeight="1">
      <c r="A40" s="138"/>
      <c r="B40" s="143" t="s">
        <v>123</v>
      </c>
      <c r="C40" s="143"/>
      <c r="D40" s="116">
        <v>1</v>
      </c>
      <c r="E40" s="116">
        <v>13</v>
      </c>
      <c r="F40" s="116">
        <v>-10</v>
      </c>
      <c r="G40" s="116">
        <v>-11</v>
      </c>
      <c r="H40" s="116">
        <v>-8</v>
      </c>
      <c r="I40" s="116">
        <v>0</v>
      </c>
      <c r="J40" s="116">
        <v>6</v>
      </c>
      <c r="K40" s="116">
        <v>2</v>
      </c>
      <c r="L40" s="116">
        <v>-4</v>
      </c>
      <c r="M40" s="116">
        <v>6</v>
      </c>
      <c r="N40" s="116">
        <v>30</v>
      </c>
      <c r="O40" s="116">
        <v>628</v>
      </c>
      <c r="P40" s="116">
        <v>1675</v>
      </c>
      <c r="Q40" s="116">
        <v>3529</v>
      </c>
      <c r="R40" s="116">
        <v>-1897</v>
      </c>
      <c r="S40" s="116">
        <v>3935</v>
      </c>
      <c r="T40" s="116">
        <v>1626</v>
      </c>
      <c r="U40" s="116">
        <v>-124</v>
      </c>
      <c r="V40" s="116">
        <v>-948</v>
      </c>
      <c r="W40" s="116">
        <v>-2061</v>
      </c>
      <c r="X40" s="116">
        <v>-1507</v>
      </c>
      <c r="Y40" s="116">
        <v>-99</v>
      </c>
      <c r="Z40" s="116">
        <v>-1125</v>
      </c>
      <c r="AA40" s="116">
        <v>-984</v>
      </c>
      <c r="AB40" s="116">
        <v>-2615</v>
      </c>
      <c r="AC40" s="116">
        <v>-460</v>
      </c>
      <c r="AD40" s="116">
        <v>-164</v>
      </c>
      <c r="AE40" s="116">
        <v>233</v>
      </c>
      <c r="AF40" s="116">
        <v>-608</v>
      </c>
      <c r="AG40" s="116">
        <v>243</v>
      </c>
      <c r="AH40" s="116">
        <v>-19</v>
      </c>
      <c r="AI40" s="116">
        <v>162</v>
      </c>
      <c r="AJ40" s="116">
        <v>-419</v>
      </c>
      <c r="AK40" s="116">
        <v>-190</v>
      </c>
    </row>
    <row r="41" spans="1:37" s="155" customFormat="1" ht="15.6" customHeight="1">
      <c r="A41" s="9"/>
      <c r="B41" s="117" t="s">
        <v>124</v>
      </c>
      <c r="C41" s="117"/>
      <c r="D41" s="123">
        <v>15</v>
      </c>
      <c r="E41" s="123">
        <v>10</v>
      </c>
      <c r="F41" s="123">
        <v>43</v>
      </c>
      <c r="G41" s="123">
        <v>-42</v>
      </c>
      <c r="H41" s="123">
        <v>56</v>
      </c>
      <c r="I41" s="123">
        <v>157</v>
      </c>
      <c r="J41" s="123">
        <v>-120</v>
      </c>
      <c r="K41" s="123">
        <v>375</v>
      </c>
      <c r="L41" s="123">
        <v>833</v>
      </c>
      <c r="M41" s="123">
        <v>784</v>
      </c>
      <c r="N41" s="123">
        <v>-53</v>
      </c>
      <c r="O41" s="123">
        <v>-555</v>
      </c>
      <c r="P41" s="123">
        <v>-115</v>
      </c>
      <c r="Q41" s="123">
        <v>670</v>
      </c>
      <c r="R41" s="123">
        <v>-1605</v>
      </c>
      <c r="S41" s="123">
        <v>-1605</v>
      </c>
      <c r="T41" s="123">
        <v>319</v>
      </c>
      <c r="U41" s="123">
        <v>-390</v>
      </c>
      <c r="V41" s="123">
        <v>-212</v>
      </c>
      <c r="W41" s="123">
        <v>-23</v>
      </c>
      <c r="X41" s="123">
        <v>-306</v>
      </c>
      <c r="Y41" s="123">
        <v>277</v>
      </c>
      <c r="Z41" s="123">
        <v>1373</v>
      </c>
      <c r="AA41" s="123">
        <v>2011</v>
      </c>
      <c r="AB41" s="123">
        <v>-388</v>
      </c>
      <c r="AC41" s="123">
        <v>325</v>
      </c>
      <c r="AD41" s="123">
        <v>-815</v>
      </c>
      <c r="AE41" s="123">
        <v>1278</v>
      </c>
      <c r="AF41" s="123">
        <v>36</v>
      </c>
      <c r="AG41" s="123">
        <v>-231</v>
      </c>
      <c r="AH41" s="123">
        <v>52</v>
      </c>
      <c r="AI41" s="123">
        <v>-228</v>
      </c>
      <c r="AJ41" s="123">
        <v>-374</v>
      </c>
      <c r="AK41" s="123">
        <v>-146</v>
      </c>
    </row>
    <row r="42" spans="1:37" s="142" customFormat="1" ht="15.6" customHeight="1">
      <c r="A42" s="138"/>
      <c r="B42" s="143" t="s">
        <v>125</v>
      </c>
      <c r="C42" s="143"/>
      <c r="D42" s="116">
        <v>0</v>
      </c>
      <c r="E42" s="116">
        <v>0</v>
      </c>
      <c r="F42" s="116">
        <v>104</v>
      </c>
      <c r="G42" s="116">
        <v>386</v>
      </c>
      <c r="H42" s="116">
        <v>0</v>
      </c>
      <c r="I42" s="116">
        <v>-50</v>
      </c>
      <c r="J42" s="116">
        <v>0</v>
      </c>
      <c r="K42" s="116">
        <v>-475</v>
      </c>
      <c r="L42" s="116">
        <v>980</v>
      </c>
      <c r="M42" s="116">
        <v>-61</v>
      </c>
      <c r="N42" s="116">
        <v>931</v>
      </c>
      <c r="O42" s="116">
        <v>-46</v>
      </c>
      <c r="P42" s="116">
        <v>1660</v>
      </c>
      <c r="Q42" s="116">
        <v>527</v>
      </c>
      <c r="R42" s="116">
        <v>153</v>
      </c>
      <c r="S42" s="116">
        <v>2294</v>
      </c>
      <c r="T42" s="116">
        <v>-998</v>
      </c>
      <c r="U42" s="116">
        <v>-33</v>
      </c>
      <c r="V42" s="116">
        <v>-137</v>
      </c>
      <c r="W42" s="116">
        <v>-305</v>
      </c>
      <c r="X42" s="116">
        <v>-1473</v>
      </c>
      <c r="Y42" s="116">
        <v>100</v>
      </c>
      <c r="Z42" s="116">
        <v>66</v>
      </c>
      <c r="AA42" s="116">
        <v>449</v>
      </c>
      <c r="AB42" s="116">
        <v>626</v>
      </c>
      <c r="AC42" s="116">
        <v>173</v>
      </c>
      <c r="AD42" s="116">
        <v>-2135</v>
      </c>
      <c r="AE42" s="116">
        <v>-483</v>
      </c>
      <c r="AF42" s="116">
        <v>-3148</v>
      </c>
      <c r="AG42" s="116">
        <v>351</v>
      </c>
      <c r="AH42" s="116">
        <v>1353</v>
      </c>
      <c r="AI42" s="116">
        <v>1247</v>
      </c>
      <c r="AJ42" s="116">
        <v>279</v>
      </c>
      <c r="AK42" s="116">
        <v>322</v>
      </c>
    </row>
    <row r="43" spans="1:37" s="155" customFormat="1" ht="15.6" customHeight="1">
      <c r="A43" s="9"/>
      <c r="B43" s="117" t="s">
        <v>126</v>
      </c>
      <c r="C43" s="117"/>
      <c r="D43" s="123">
        <v>254</v>
      </c>
      <c r="E43" s="123">
        <v>147</v>
      </c>
      <c r="F43" s="123">
        <v>34</v>
      </c>
      <c r="G43" s="123">
        <v>130</v>
      </c>
      <c r="H43" s="123">
        <v>103</v>
      </c>
      <c r="I43" s="123">
        <v>-85</v>
      </c>
      <c r="J43" s="123">
        <v>-125</v>
      </c>
      <c r="K43" s="123">
        <v>-3</v>
      </c>
      <c r="L43" s="123">
        <v>-40</v>
      </c>
      <c r="M43" s="123">
        <v>-966</v>
      </c>
      <c r="N43" s="123">
        <v>1286</v>
      </c>
      <c r="O43" s="123">
        <v>521</v>
      </c>
      <c r="P43" s="123">
        <v>-379</v>
      </c>
      <c r="Q43" s="123">
        <v>2778</v>
      </c>
      <c r="R43" s="123">
        <v>1823</v>
      </c>
      <c r="S43" s="123">
        <v>4743</v>
      </c>
      <c r="T43" s="123">
        <v>-7570</v>
      </c>
      <c r="U43" s="123">
        <v>-3517</v>
      </c>
      <c r="V43" s="123">
        <v>3479</v>
      </c>
      <c r="W43" s="123">
        <v>-2102</v>
      </c>
      <c r="X43" s="123">
        <v>-9710</v>
      </c>
      <c r="Y43" s="123">
        <v>-70</v>
      </c>
      <c r="Z43" s="123">
        <v>2491</v>
      </c>
      <c r="AA43" s="123">
        <v>-264</v>
      </c>
      <c r="AB43" s="123">
        <v>1975</v>
      </c>
      <c r="AC43" s="123">
        <v>-119</v>
      </c>
      <c r="AD43" s="123">
        <v>-398</v>
      </c>
      <c r="AE43" s="123">
        <v>-982</v>
      </c>
      <c r="AF43" s="123">
        <v>-2963</v>
      </c>
      <c r="AG43" s="123">
        <v>-1612</v>
      </c>
      <c r="AH43" s="123">
        <v>-195</v>
      </c>
      <c r="AI43" s="123">
        <v>-2691</v>
      </c>
      <c r="AJ43" s="123">
        <v>-4175</v>
      </c>
      <c r="AK43" s="123">
        <v>-1522</v>
      </c>
    </row>
    <row r="44" spans="1:37" s="142" customFormat="1" ht="15.6" customHeight="1">
      <c r="A44" s="138"/>
      <c r="B44" s="143" t="s">
        <v>118</v>
      </c>
      <c r="C44" s="143"/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583</v>
      </c>
      <c r="V44" s="116">
        <v>-583</v>
      </c>
      <c r="W44" s="116"/>
      <c r="X44" s="116">
        <v>0</v>
      </c>
      <c r="Y44" s="116">
        <v>0</v>
      </c>
      <c r="Z44" s="116">
        <v>1474</v>
      </c>
      <c r="AA44" s="116">
        <v>164</v>
      </c>
      <c r="AB44" s="116">
        <v>0</v>
      </c>
      <c r="AC44" s="116">
        <v>0</v>
      </c>
      <c r="AD44" s="116"/>
      <c r="AE44" s="116"/>
      <c r="AF44" s="116"/>
      <c r="AG44" s="116"/>
      <c r="AH44" s="116"/>
      <c r="AI44" s="116"/>
      <c r="AJ44" s="116"/>
      <c r="AK44" s="116"/>
    </row>
    <row r="45" spans="1:37" s="155" customFormat="1" ht="15.6" customHeight="1">
      <c r="A45" s="9"/>
      <c r="B45" s="117" t="s">
        <v>127</v>
      </c>
      <c r="C45" s="117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>
        <v>637</v>
      </c>
      <c r="AE45" s="123">
        <v>-637</v>
      </c>
      <c r="AF45" s="123"/>
      <c r="AG45" s="123"/>
      <c r="AH45" s="123"/>
      <c r="AI45" s="123">
        <v>3109</v>
      </c>
      <c r="AJ45" s="123"/>
      <c r="AK45" s="123"/>
    </row>
    <row r="46" spans="1:37" s="155" customFormat="1" ht="15.6" customHeight="1">
      <c r="A46" s="9"/>
      <c r="B46" s="117" t="s">
        <v>161</v>
      </c>
      <c r="C46" s="117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>
        <v>898</v>
      </c>
      <c r="AI46" s="123"/>
      <c r="AJ46" s="123">
        <v>5146</v>
      </c>
      <c r="AK46" s="123"/>
    </row>
    <row r="47" spans="1:37" s="149" customFormat="1" ht="15.6" customHeight="1">
      <c r="A47" s="147"/>
      <c r="B47" s="146" t="s">
        <v>128</v>
      </c>
      <c r="C47" s="139"/>
      <c r="D47" s="148">
        <f t="shared" ref="D47" si="4">SUM(D27:D43)</f>
        <v>41</v>
      </c>
      <c r="E47" s="148">
        <f t="shared" ref="E47:T47" si="5">SUM(E27:E43)</f>
        <v>-262</v>
      </c>
      <c r="F47" s="148">
        <f t="shared" si="5"/>
        <v>78</v>
      </c>
      <c r="G47" s="148">
        <f t="shared" si="5"/>
        <v>-43</v>
      </c>
      <c r="H47" s="148">
        <f t="shared" si="5"/>
        <v>188</v>
      </c>
      <c r="I47" s="148">
        <f t="shared" si="5"/>
        <v>205</v>
      </c>
      <c r="J47" s="148">
        <f t="shared" si="5"/>
        <v>-178</v>
      </c>
      <c r="K47" s="148">
        <f t="shared" si="5"/>
        <v>828</v>
      </c>
      <c r="L47" s="148">
        <f t="shared" si="5"/>
        <v>3289</v>
      </c>
      <c r="M47" s="148">
        <f t="shared" si="5"/>
        <v>6766</v>
      </c>
      <c r="N47" s="148">
        <f t="shared" si="5"/>
        <v>1966</v>
      </c>
      <c r="O47" s="148">
        <f t="shared" si="5"/>
        <v>-1669</v>
      </c>
      <c r="P47" s="148">
        <f t="shared" si="5"/>
        <v>-1607</v>
      </c>
      <c r="Q47" s="148">
        <f t="shared" si="5"/>
        <v>733</v>
      </c>
      <c r="R47" s="148">
        <f t="shared" si="5"/>
        <v>-18238</v>
      </c>
      <c r="S47" s="148">
        <f t="shared" si="5"/>
        <v>-20781</v>
      </c>
      <c r="T47" s="148">
        <f t="shared" si="5"/>
        <v>-14403.275900000001</v>
      </c>
      <c r="U47" s="148">
        <f t="shared" ref="U47:AA47" si="6">SUM(U27:U45)</f>
        <v>-17457.692279999999</v>
      </c>
      <c r="V47" s="148">
        <f t="shared" si="6"/>
        <v>-11966</v>
      </c>
      <c r="W47" s="148">
        <f t="shared" si="6"/>
        <v>-13309</v>
      </c>
      <c r="X47" s="148">
        <f t="shared" si="6"/>
        <v>-57136</v>
      </c>
      <c r="Y47" s="148">
        <f t="shared" si="6"/>
        <v>-15855</v>
      </c>
      <c r="Z47" s="148">
        <f t="shared" si="6"/>
        <v>-22528</v>
      </c>
      <c r="AA47" s="148">
        <f t="shared" si="6"/>
        <v>-11609</v>
      </c>
      <c r="AB47" s="148">
        <f t="shared" ref="AB47:AD47" si="7">SUM(AB27:AB45)</f>
        <v>-73345</v>
      </c>
      <c r="AC47" s="148">
        <f t="shared" si="7"/>
        <v>-6986</v>
      </c>
      <c r="AD47" s="148">
        <f t="shared" si="7"/>
        <v>-26365</v>
      </c>
      <c r="AE47" s="148">
        <f>SUM(AE27:AE45)</f>
        <v>8955</v>
      </c>
      <c r="AF47" s="148">
        <f>SUM(AF27:AF45)</f>
        <v>-43199</v>
      </c>
      <c r="AG47" s="148">
        <f>SUM(AG27:AG45)</f>
        <v>-5468</v>
      </c>
      <c r="AH47" s="148">
        <f>SUM(AH27:AH46)</f>
        <v>-4746</v>
      </c>
      <c r="AI47" s="148">
        <f>SUM(AI27:AI46)</f>
        <v>-11531</v>
      </c>
      <c r="AJ47" s="148">
        <f>SUM(AJ27:AJ46)</f>
        <v>-34974</v>
      </c>
      <c r="AK47" s="148">
        <f>SUM(AK27:AK46)</f>
        <v>-6406</v>
      </c>
    </row>
    <row r="48" spans="1:37" s="155" customFormat="1" ht="15.6" customHeight="1">
      <c r="A48" s="9"/>
      <c r="B48" s="121"/>
      <c r="C48" s="121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</row>
    <row r="49" spans="1:37" s="142" customFormat="1" ht="15.6" customHeight="1">
      <c r="A49" s="138"/>
      <c r="B49" s="139" t="s">
        <v>129</v>
      </c>
      <c r="C49" s="143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</row>
    <row r="50" spans="1:37" s="155" customFormat="1" ht="15.6" customHeight="1">
      <c r="A50" s="9"/>
      <c r="B50" s="117" t="s">
        <v>130</v>
      </c>
      <c r="C50" s="117"/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-113847</v>
      </c>
      <c r="S50" s="123">
        <v>-113847</v>
      </c>
      <c r="T50" s="123">
        <v>-21465</v>
      </c>
      <c r="U50" s="123">
        <v>-2259</v>
      </c>
      <c r="V50" s="123">
        <v>23724</v>
      </c>
      <c r="W50" s="123">
        <v>0</v>
      </c>
      <c r="X50" s="123">
        <v>0</v>
      </c>
      <c r="Y50" s="123" t="s">
        <v>30</v>
      </c>
      <c r="Z50" s="123" t="s">
        <v>30</v>
      </c>
      <c r="AA50" s="123" t="s">
        <v>30</v>
      </c>
      <c r="AB50" s="123">
        <v>0</v>
      </c>
      <c r="AC50" s="123">
        <v>0</v>
      </c>
      <c r="AD50" s="123"/>
      <c r="AE50" s="123"/>
      <c r="AF50" s="123"/>
      <c r="AG50" s="123"/>
      <c r="AH50" s="123"/>
      <c r="AI50" s="123"/>
      <c r="AJ50" s="123"/>
      <c r="AK50" s="123"/>
    </row>
    <row r="51" spans="1:37" s="142" customFormat="1" ht="15.6" customHeight="1">
      <c r="A51" s="138"/>
      <c r="B51" s="143" t="s">
        <v>131</v>
      </c>
      <c r="C51" s="143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>
        <v>-26184</v>
      </c>
      <c r="W51" s="116"/>
      <c r="X51" s="116">
        <v>-26184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/>
      <c r="AE51" s="116"/>
      <c r="AF51" s="116"/>
      <c r="AG51" s="116"/>
      <c r="AH51" s="116"/>
      <c r="AI51" s="116"/>
      <c r="AJ51" s="116">
        <v>-10</v>
      </c>
      <c r="AK51" s="116"/>
    </row>
    <row r="52" spans="1:37" s="155" customFormat="1" ht="15.6" customHeight="1">
      <c r="A52" s="9"/>
      <c r="B52" s="117" t="s">
        <v>168</v>
      </c>
      <c r="C52" s="117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>
        <v>-741</v>
      </c>
      <c r="Z52" s="123" t="s">
        <v>30</v>
      </c>
      <c r="AA52" s="123" t="s">
        <v>30</v>
      </c>
      <c r="AB52" s="123">
        <v>0</v>
      </c>
      <c r="AC52" s="123">
        <v>0</v>
      </c>
      <c r="AD52" s="123"/>
      <c r="AE52" s="123"/>
      <c r="AF52" s="123"/>
      <c r="AG52" s="123"/>
      <c r="AH52" s="123"/>
      <c r="AI52" s="123"/>
      <c r="AJ52" s="123">
        <v>16154</v>
      </c>
      <c r="AK52" s="123"/>
    </row>
    <row r="53" spans="1:37" s="142" customFormat="1" ht="15.9" customHeight="1">
      <c r="A53" s="138"/>
      <c r="B53" s="143" t="s">
        <v>132</v>
      </c>
      <c r="C53" s="143"/>
      <c r="D53" s="116" t="s">
        <v>30</v>
      </c>
      <c r="E53" s="116" t="s">
        <v>30</v>
      </c>
      <c r="F53" s="116" t="s">
        <v>30</v>
      </c>
      <c r="G53" s="116" t="s">
        <v>30</v>
      </c>
      <c r="H53" s="116" t="s">
        <v>30</v>
      </c>
      <c r="I53" s="116" t="s">
        <v>30</v>
      </c>
      <c r="J53" s="116" t="s">
        <v>30</v>
      </c>
      <c r="K53" s="116" t="s">
        <v>30</v>
      </c>
      <c r="L53" s="116" t="s">
        <v>30</v>
      </c>
      <c r="M53" s="116" t="s">
        <v>30</v>
      </c>
      <c r="N53" s="116" t="s">
        <v>30</v>
      </c>
      <c r="O53" s="116" t="s">
        <v>30</v>
      </c>
      <c r="P53" s="116" t="s">
        <v>30</v>
      </c>
      <c r="Q53" s="116" t="s">
        <v>30</v>
      </c>
      <c r="R53" s="116" t="s">
        <v>30</v>
      </c>
      <c r="S53" s="116" t="s">
        <v>30</v>
      </c>
      <c r="T53" s="116" t="s">
        <v>30</v>
      </c>
      <c r="U53" s="116">
        <v>-35985</v>
      </c>
      <c r="V53" s="116">
        <v>-995</v>
      </c>
      <c r="W53" s="116">
        <v>-965</v>
      </c>
      <c r="X53" s="116">
        <v>-37945</v>
      </c>
      <c r="Y53" s="116">
        <v>-1004</v>
      </c>
      <c r="Z53" s="116">
        <v>26979</v>
      </c>
      <c r="AA53" s="116">
        <v>-313</v>
      </c>
      <c r="AB53" s="116">
        <v>36280</v>
      </c>
      <c r="AC53" s="116">
        <v>-35</v>
      </c>
      <c r="AD53" s="116">
        <v>556</v>
      </c>
      <c r="AE53" s="116">
        <v>-24</v>
      </c>
      <c r="AF53" s="116">
        <v>521</v>
      </c>
      <c r="AG53" s="116">
        <v>-28</v>
      </c>
      <c r="AH53" s="116">
        <v>1050</v>
      </c>
      <c r="AI53" s="116">
        <v>1144</v>
      </c>
      <c r="AJ53" s="116"/>
      <c r="AK53" s="116">
        <v>426</v>
      </c>
    </row>
    <row r="54" spans="1:37" s="155" customFormat="1" ht="15.6" customHeight="1">
      <c r="A54" s="9"/>
      <c r="B54" s="117" t="s">
        <v>133</v>
      </c>
      <c r="C54" s="117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>
        <v>6000</v>
      </c>
      <c r="AE54" s="123">
        <v>-6000</v>
      </c>
      <c r="AF54" s="123"/>
      <c r="AG54" s="123"/>
      <c r="AH54" s="123">
        <v>9831</v>
      </c>
      <c r="AI54" s="123">
        <v>16154</v>
      </c>
      <c r="AJ54" s="123">
        <v>7500</v>
      </c>
      <c r="AK54" s="123"/>
    </row>
    <row r="55" spans="1:37" s="142" customFormat="1" ht="15.6" customHeight="1">
      <c r="A55" s="138"/>
      <c r="B55" s="143" t="s">
        <v>134</v>
      </c>
      <c r="C55" s="143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>
        <v>-22549</v>
      </c>
      <c r="AA55" s="116">
        <v>2108</v>
      </c>
      <c r="AB55" s="116">
        <v>-7901</v>
      </c>
      <c r="AC55" s="116"/>
      <c r="AD55" s="116">
        <v>643</v>
      </c>
      <c r="AE55" s="116">
        <v>-1286</v>
      </c>
      <c r="AF55" s="116">
        <v>-416</v>
      </c>
      <c r="AG55" s="116"/>
      <c r="AH55" s="116"/>
      <c r="AI55" s="116"/>
      <c r="AJ55" s="116"/>
      <c r="AK55" s="116"/>
    </row>
    <row r="56" spans="1:37" s="142" customFormat="1" ht="15.6" customHeight="1">
      <c r="A56" s="138"/>
      <c r="B56" s="143" t="s">
        <v>162</v>
      </c>
      <c r="C56" s="143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>
        <v>-4393</v>
      </c>
      <c r="AI56" s="116">
        <v>-2113</v>
      </c>
      <c r="AJ56" s="116">
        <v>-2113</v>
      </c>
      <c r="AK56" s="116"/>
    </row>
    <row r="57" spans="1:37" s="155" customFormat="1" ht="15.6" customHeight="1">
      <c r="A57" s="9"/>
      <c r="B57" s="117" t="s">
        <v>167</v>
      </c>
      <c r="C57" s="117"/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3">
        <v>0</v>
      </c>
      <c r="R57" s="123">
        <v>0</v>
      </c>
      <c r="S57" s="123" t="s">
        <v>30</v>
      </c>
      <c r="T57" s="123" t="s">
        <v>30</v>
      </c>
      <c r="U57" s="123"/>
      <c r="V57" s="123" t="s">
        <v>30</v>
      </c>
      <c r="W57" s="123"/>
      <c r="X57" s="123" t="s">
        <v>30</v>
      </c>
      <c r="Y57" s="123" t="s">
        <v>30</v>
      </c>
      <c r="Z57" s="123" t="s">
        <v>30</v>
      </c>
      <c r="AA57" s="123" t="s">
        <v>30</v>
      </c>
      <c r="AB57" s="123">
        <v>0</v>
      </c>
      <c r="AC57" s="123">
        <v>0</v>
      </c>
      <c r="AD57" s="123"/>
      <c r="AE57" s="123"/>
      <c r="AF57" s="123"/>
      <c r="AG57" s="123"/>
      <c r="AH57" s="123"/>
      <c r="AI57" s="123"/>
      <c r="AJ57" s="123">
        <v>1144</v>
      </c>
      <c r="AK57" s="123"/>
    </row>
    <row r="58" spans="1:37" s="142" customFormat="1" ht="15.6" customHeight="1">
      <c r="A58" s="138"/>
      <c r="B58" s="143" t="s">
        <v>135</v>
      </c>
      <c r="C58" s="143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>
        <v>-8258</v>
      </c>
      <c r="X58" s="116">
        <v>-8258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/>
      <c r="AE58" s="116"/>
      <c r="AF58" s="116"/>
      <c r="AG58" s="116"/>
      <c r="AH58" s="116"/>
      <c r="AI58" s="116"/>
      <c r="AJ58" s="116"/>
      <c r="AK58" s="116"/>
    </row>
    <row r="59" spans="1:37" s="155" customFormat="1" ht="15.6" customHeight="1">
      <c r="A59" s="9"/>
      <c r="B59" s="117" t="s">
        <v>136</v>
      </c>
      <c r="C59" s="117"/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-19825</v>
      </c>
      <c r="Q59" s="123">
        <v>-10008</v>
      </c>
      <c r="R59" s="123">
        <v>29833</v>
      </c>
      <c r="S59" s="123" t="s">
        <v>30</v>
      </c>
      <c r="T59" s="123" t="s">
        <v>30</v>
      </c>
      <c r="U59" s="123"/>
      <c r="V59" s="123" t="s">
        <v>30</v>
      </c>
      <c r="W59" s="123"/>
      <c r="X59" s="123" t="s">
        <v>30</v>
      </c>
      <c r="Y59" s="123" t="s">
        <v>30</v>
      </c>
      <c r="Z59" s="123" t="s">
        <v>30</v>
      </c>
      <c r="AA59" s="123" t="s">
        <v>30</v>
      </c>
      <c r="AB59" s="123">
        <v>0</v>
      </c>
      <c r="AC59" s="123">
        <v>0</v>
      </c>
      <c r="AD59" s="123"/>
      <c r="AE59" s="123"/>
      <c r="AF59" s="123"/>
      <c r="AG59" s="123"/>
      <c r="AH59" s="123"/>
      <c r="AI59" s="123"/>
      <c r="AJ59" s="123"/>
      <c r="AK59" s="123"/>
    </row>
    <row r="60" spans="1:37" s="142" customFormat="1" ht="15.6" customHeight="1">
      <c r="A60" s="138"/>
      <c r="B60" s="143" t="s">
        <v>137</v>
      </c>
      <c r="C60" s="143"/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/>
      <c r="AE60" s="116"/>
      <c r="AF60" s="116"/>
      <c r="AG60" s="116"/>
      <c r="AH60" s="116"/>
      <c r="AI60" s="116"/>
      <c r="AJ60" s="116"/>
      <c r="AK60" s="116"/>
    </row>
    <row r="61" spans="1:37" s="155" customFormat="1" ht="15.6" customHeight="1">
      <c r="A61" s="9"/>
      <c r="B61" s="117" t="s">
        <v>138</v>
      </c>
      <c r="C61" s="117"/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3">
        <v>0</v>
      </c>
      <c r="R61" s="123">
        <v>0</v>
      </c>
      <c r="S61" s="123">
        <v>-87459</v>
      </c>
      <c r="T61" s="123" t="s">
        <v>30</v>
      </c>
      <c r="U61" s="123"/>
      <c r="V61" s="123" t="s">
        <v>30</v>
      </c>
      <c r="W61" s="123"/>
      <c r="X61" s="123" t="s">
        <v>30</v>
      </c>
      <c r="Y61" s="123" t="s">
        <v>30</v>
      </c>
      <c r="Z61" s="123" t="s">
        <v>30</v>
      </c>
      <c r="AA61" s="123" t="s">
        <v>30</v>
      </c>
      <c r="AB61" s="123">
        <v>0</v>
      </c>
      <c r="AC61" s="123">
        <v>0</v>
      </c>
      <c r="AD61" s="123"/>
      <c r="AE61" s="123"/>
      <c r="AF61" s="123"/>
      <c r="AG61" s="123"/>
      <c r="AH61" s="123"/>
      <c r="AI61" s="123"/>
      <c r="AJ61" s="123"/>
      <c r="AK61" s="123"/>
    </row>
    <row r="62" spans="1:37" s="142" customFormat="1" ht="15.6" customHeight="1">
      <c r="A62" s="138"/>
      <c r="B62" s="143" t="s">
        <v>139</v>
      </c>
      <c r="C62" s="143"/>
      <c r="D62" s="116">
        <v>-2</v>
      </c>
      <c r="E62" s="116">
        <v>-24</v>
      </c>
      <c r="F62" s="116">
        <v>-12</v>
      </c>
      <c r="G62" s="116">
        <v>-3</v>
      </c>
      <c r="H62" s="116">
        <v>-17</v>
      </c>
      <c r="I62" s="116">
        <v>-41</v>
      </c>
      <c r="J62" s="116">
        <v>-83</v>
      </c>
      <c r="K62" s="116">
        <v>-272</v>
      </c>
      <c r="L62" s="116">
        <v>-643</v>
      </c>
      <c r="M62" s="116">
        <v>-1240</v>
      </c>
      <c r="N62" s="116">
        <v>-484</v>
      </c>
      <c r="O62" s="116">
        <v>-1398</v>
      </c>
      <c r="P62" s="116">
        <v>-4810</v>
      </c>
      <c r="Q62" s="116">
        <v>-5785</v>
      </c>
      <c r="R62" s="116">
        <v>-2435</v>
      </c>
      <c r="S62" s="116">
        <v>-14428</v>
      </c>
      <c r="T62" s="116">
        <v>-743</v>
      </c>
      <c r="U62" s="116">
        <v>-218</v>
      </c>
      <c r="V62" s="116">
        <v>-158</v>
      </c>
      <c r="W62" s="116">
        <v>-46</v>
      </c>
      <c r="X62" s="116">
        <v>-1165</v>
      </c>
      <c r="Y62" s="116">
        <v>-27</v>
      </c>
      <c r="Z62" s="116">
        <v>-94</v>
      </c>
      <c r="AA62" s="116">
        <v>-1033</v>
      </c>
      <c r="AB62" s="116">
        <v>-1179</v>
      </c>
      <c r="AC62" s="116">
        <v>-168</v>
      </c>
      <c r="AD62" s="116">
        <v>-478</v>
      </c>
      <c r="AE62" s="116">
        <v>-71</v>
      </c>
      <c r="AF62" s="116">
        <v>-724</v>
      </c>
      <c r="AG62" s="116">
        <v>-2</v>
      </c>
      <c r="AH62" s="116">
        <v>-155</v>
      </c>
      <c r="AI62" s="116">
        <v>-169</v>
      </c>
      <c r="AJ62" s="116">
        <v>-293</v>
      </c>
      <c r="AK62" s="116">
        <v>-26</v>
      </c>
    </row>
    <row r="63" spans="1:37" s="155" customFormat="1" ht="15.6" customHeight="1">
      <c r="A63" s="9"/>
      <c r="B63" s="117" t="s">
        <v>140</v>
      </c>
      <c r="C63" s="117"/>
      <c r="D63" s="123">
        <v>0</v>
      </c>
      <c r="E63" s="123">
        <v>0</v>
      </c>
      <c r="F63" s="123">
        <v>-89</v>
      </c>
      <c r="G63" s="123">
        <v>1</v>
      </c>
      <c r="H63" s="123">
        <v>0</v>
      </c>
      <c r="I63" s="123">
        <v>1</v>
      </c>
      <c r="J63" s="123">
        <v>-123</v>
      </c>
      <c r="K63" s="123">
        <v>-246</v>
      </c>
      <c r="L63" s="123">
        <v>-334</v>
      </c>
      <c r="M63" s="123">
        <v>-901</v>
      </c>
      <c r="N63" s="123">
        <v>-925</v>
      </c>
      <c r="O63" s="123">
        <v>-898</v>
      </c>
      <c r="P63" s="123">
        <v>-918</v>
      </c>
      <c r="Q63" s="123">
        <v>-7657</v>
      </c>
      <c r="R63" s="123">
        <v>-4865</v>
      </c>
      <c r="S63" s="123">
        <v>-14338</v>
      </c>
      <c r="T63" s="123">
        <v>-9158</v>
      </c>
      <c r="U63" s="123">
        <v>-12833</v>
      </c>
      <c r="V63" s="123">
        <v>-6856</v>
      </c>
      <c r="W63" s="123">
        <v>-3008</v>
      </c>
      <c r="X63" s="123">
        <v>-31855</v>
      </c>
      <c r="Y63" s="123">
        <v>-1663</v>
      </c>
      <c r="Z63" s="123">
        <v>-2083</v>
      </c>
      <c r="AA63" s="123">
        <v>-3530</v>
      </c>
      <c r="AB63" s="123">
        <v>-13286</v>
      </c>
      <c r="AC63" s="123">
        <v>-1464</v>
      </c>
      <c r="AD63" s="123">
        <v>-1046</v>
      </c>
      <c r="AE63" s="123">
        <v>-1246</v>
      </c>
      <c r="AF63" s="123">
        <v>-4830</v>
      </c>
      <c r="AG63" s="123">
        <v>-1</v>
      </c>
      <c r="AH63" s="123">
        <v>-257</v>
      </c>
      <c r="AI63" s="123">
        <v>-262</v>
      </c>
      <c r="AJ63" s="123">
        <v>-270</v>
      </c>
      <c r="AK63" s="123">
        <v>-1</v>
      </c>
    </row>
    <row r="64" spans="1:37" s="142" customFormat="1" ht="15.6" customHeight="1">
      <c r="A64" s="138"/>
      <c r="B64" s="143" t="s">
        <v>141</v>
      </c>
      <c r="C64" s="143"/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2892</v>
      </c>
      <c r="T64" s="116" t="s">
        <v>30</v>
      </c>
      <c r="U64" s="116"/>
      <c r="V64" s="116" t="s">
        <v>30</v>
      </c>
      <c r="W64" s="116" t="s">
        <v>30</v>
      </c>
      <c r="X64" s="116" t="s">
        <v>30</v>
      </c>
      <c r="Y64" s="116" t="s">
        <v>30</v>
      </c>
      <c r="Z64" s="116" t="s">
        <v>30</v>
      </c>
      <c r="AA64" s="116" t="s">
        <v>30</v>
      </c>
      <c r="AB64" s="116">
        <v>0</v>
      </c>
      <c r="AC64" s="116">
        <v>0</v>
      </c>
      <c r="AD64" s="116"/>
      <c r="AE64" s="116"/>
      <c r="AF64" s="116"/>
      <c r="AG64" s="116"/>
      <c r="AH64" s="116"/>
      <c r="AI64" s="116"/>
      <c r="AJ64" s="116"/>
      <c r="AK64" s="116"/>
    </row>
    <row r="65" spans="1:37" s="155" customFormat="1" ht="15.6" customHeight="1">
      <c r="A65" s="9"/>
      <c r="B65" s="117" t="s">
        <v>142</v>
      </c>
      <c r="C65" s="117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>
        <v>7431</v>
      </c>
      <c r="AE65" s="123">
        <v>-7431</v>
      </c>
      <c r="AF65" s="123"/>
      <c r="AG65" s="123"/>
      <c r="AH65" s="123"/>
      <c r="AI65" s="123"/>
      <c r="AJ65" s="123"/>
      <c r="AK65" s="123"/>
    </row>
    <row r="66" spans="1:37" s="142" customFormat="1" ht="15.6" customHeight="1">
      <c r="A66" s="138"/>
      <c r="B66" s="143" t="s">
        <v>143</v>
      </c>
      <c r="C66" s="143"/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 t="s">
        <v>30</v>
      </c>
      <c r="U66" s="116"/>
      <c r="V66" s="116" t="s">
        <v>30</v>
      </c>
      <c r="W66" s="116" t="s">
        <v>30</v>
      </c>
      <c r="X66" s="116" t="s">
        <v>30</v>
      </c>
      <c r="Y66" s="116" t="s">
        <v>30</v>
      </c>
      <c r="Z66" s="116" t="s">
        <v>30</v>
      </c>
      <c r="AA66" s="116" t="s">
        <v>30</v>
      </c>
      <c r="AB66" s="116">
        <v>0</v>
      </c>
      <c r="AC66" s="116">
        <v>0</v>
      </c>
      <c r="AD66" s="116"/>
      <c r="AE66" s="116"/>
      <c r="AF66" s="116"/>
      <c r="AG66" s="116"/>
      <c r="AH66" s="116"/>
      <c r="AI66" s="116"/>
      <c r="AJ66" s="116"/>
      <c r="AK66" s="116"/>
    </row>
    <row r="67" spans="1:37" s="156" customFormat="1" ht="15.6" customHeight="1">
      <c r="A67" s="70"/>
      <c r="B67" s="136" t="s">
        <v>144</v>
      </c>
      <c r="C67" s="136"/>
      <c r="D67" s="137">
        <f t="shared" ref="D67" si="8">SUM(D50:D63)</f>
        <v>-2</v>
      </c>
      <c r="E67" s="137">
        <f t="shared" ref="E67:AA67" si="9">SUM(E50:E63)</f>
        <v>-24</v>
      </c>
      <c r="F67" s="137">
        <f t="shared" si="9"/>
        <v>-101</v>
      </c>
      <c r="G67" s="137">
        <f t="shared" si="9"/>
        <v>-2</v>
      </c>
      <c r="H67" s="137">
        <f t="shared" si="9"/>
        <v>-17</v>
      </c>
      <c r="I67" s="137">
        <f t="shared" si="9"/>
        <v>-40</v>
      </c>
      <c r="J67" s="137">
        <f t="shared" si="9"/>
        <v>-206</v>
      </c>
      <c r="K67" s="137">
        <f t="shared" si="9"/>
        <v>-518</v>
      </c>
      <c r="L67" s="137">
        <f t="shared" si="9"/>
        <v>-977</v>
      </c>
      <c r="M67" s="137">
        <f t="shared" si="9"/>
        <v>-2141</v>
      </c>
      <c r="N67" s="137">
        <f t="shared" si="9"/>
        <v>-1409</v>
      </c>
      <c r="O67" s="137">
        <f t="shared" si="9"/>
        <v>-2296</v>
      </c>
      <c r="P67" s="137">
        <f t="shared" si="9"/>
        <v>-25553</v>
      </c>
      <c r="Q67" s="137">
        <f t="shared" si="9"/>
        <v>-23450</v>
      </c>
      <c r="R67" s="137">
        <f t="shared" si="9"/>
        <v>-91314</v>
      </c>
      <c r="S67" s="137">
        <f t="shared" si="9"/>
        <v>-230072</v>
      </c>
      <c r="T67" s="137">
        <f t="shared" si="9"/>
        <v>-31366</v>
      </c>
      <c r="U67" s="137">
        <f t="shared" si="9"/>
        <v>-51295</v>
      </c>
      <c r="V67" s="137">
        <f t="shared" si="9"/>
        <v>-10469</v>
      </c>
      <c r="W67" s="137">
        <f t="shared" si="9"/>
        <v>-12277</v>
      </c>
      <c r="X67" s="137">
        <f t="shared" si="9"/>
        <v>-105407</v>
      </c>
      <c r="Y67" s="137">
        <f t="shared" si="9"/>
        <v>-3435</v>
      </c>
      <c r="Z67" s="137">
        <f t="shared" si="9"/>
        <v>2253</v>
      </c>
      <c r="AA67" s="137">
        <f t="shared" si="9"/>
        <v>-2768</v>
      </c>
      <c r="AB67" s="137">
        <f t="shared" ref="AB67:AF67" si="10">SUM(AB50:AB66)</f>
        <v>13914</v>
      </c>
      <c r="AC67" s="137">
        <f t="shared" si="10"/>
        <v>-1667</v>
      </c>
      <c r="AD67" s="137">
        <f t="shared" si="10"/>
        <v>13106</v>
      </c>
      <c r="AE67" s="137">
        <f t="shared" si="10"/>
        <v>-16058</v>
      </c>
      <c r="AF67" s="137">
        <f t="shared" si="10"/>
        <v>-5449</v>
      </c>
      <c r="AG67" s="137">
        <f>SUM(AG50:AG66)</f>
        <v>-31</v>
      </c>
      <c r="AH67" s="137">
        <f>SUM(AH53:AH66)</f>
        <v>6076</v>
      </c>
      <c r="AI67" s="137">
        <f>SUM(AI53:AI66)</f>
        <v>14754</v>
      </c>
      <c r="AJ67" s="137">
        <f>SUM(AJ51:AJ66)</f>
        <v>22112</v>
      </c>
      <c r="AK67" s="137">
        <f>SUM(AK51:AK66)</f>
        <v>399</v>
      </c>
    </row>
    <row r="68" spans="1:37" s="142" customFormat="1" ht="15.6" customHeight="1">
      <c r="A68" s="138"/>
      <c r="B68" s="139"/>
      <c r="C68" s="139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</row>
    <row r="69" spans="1:37" s="155" customFormat="1" ht="15.6" customHeight="1">
      <c r="A69" s="9"/>
      <c r="B69" s="121" t="s">
        <v>145</v>
      </c>
      <c r="C69" s="121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</row>
    <row r="70" spans="1:37" s="142" customFormat="1" ht="15.6" customHeight="1">
      <c r="A70" s="138"/>
      <c r="B70" s="143" t="s">
        <v>146</v>
      </c>
      <c r="C70" s="143"/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6">
        <v>0</v>
      </c>
      <c r="P70" s="116">
        <v>72516</v>
      </c>
      <c r="Q70" s="116">
        <v>-72516</v>
      </c>
      <c r="R70" s="116" t="s">
        <v>30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</row>
    <row r="71" spans="1:37" s="155" customFormat="1" ht="15.6" customHeight="1">
      <c r="A71" s="9"/>
      <c r="B71" s="117" t="s">
        <v>147</v>
      </c>
      <c r="C71" s="117"/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 t="s">
        <v>30</v>
      </c>
      <c r="S71" s="123">
        <v>0</v>
      </c>
      <c r="T71" s="123">
        <v>0</v>
      </c>
      <c r="U71" s="123">
        <v>0</v>
      </c>
      <c r="V71" s="123">
        <v>0</v>
      </c>
      <c r="W71" s="123">
        <v>0</v>
      </c>
      <c r="X71" s="123">
        <v>0</v>
      </c>
      <c r="Y71" s="123">
        <v>0</v>
      </c>
      <c r="Z71" s="123">
        <v>0</v>
      </c>
      <c r="AA71" s="123">
        <v>0</v>
      </c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</row>
    <row r="72" spans="1:37" s="142" customFormat="1" ht="15.6" customHeight="1">
      <c r="A72" s="138"/>
      <c r="B72" s="143" t="s">
        <v>148</v>
      </c>
      <c r="C72" s="143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>
        <v>-57</v>
      </c>
      <c r="V72" s="116"/>
      <c r="W72" s="116">
        <v>711</v>
      </c>
      <c r="X72" s="116">
        <v>654</v>
      </c>
      <c r="Y72" s="116" t="s">
        <v>30</v>
      </c>
      <c r="Z72" s="116">
        <v>1289</v>
      </c>
      <c r="AA72" s="116">
        <v>-2000</v>
      </c>
      <c r="AB72" s="116">
        <v>-711</v>
      </c>
      <c r="AC72" s="116">
        <v>66</v>
      </c>
      <c r="AD72" s="116">
        <v>-67</v>
      </c>
      <c r="AE72" s="116">
        <v>1</v>
      </c>
      <c r="AF72" s="116"/>
      <c r="AG72" s="116"/>
      <c r="AH72" s="116"/>
      <c r="AI72" s="116"/>
      <c r="AJ72" s="116"/>
      <c r="AK72" s="116"/>
    </row>
    <row r="73" spans="1:37" s="155" customFormat="1" ht="15.6" customHeight="1">
      <c r="A73" s="9"/>
      <c r="B73" s="117" t="s">
        <v>149</v>
      </c>
      <c r="C73" s="117"/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-43</v>
      </c>
      <c r="M73" s="123">
        <v>247</v>
      </c>
      <c r="N73" s="123">
        <v>-773</v>
      </c>
      <c r="O73" s="123">
        <v>-320</v>
      </c>
      <c r="P73" s="123">
        <v>-512</v>
      </c>
      <c r="Q73" s="123">
        <v>-869</v>
      </c>
      <c r="R73" s="123">
        <v>-1067</v>
      </c>
      <c r="S73" s="123">
        <v>-2768</v>
      </c>
      <c r="T73" s="123">
        <v>-1122</v>
      </c>
      <c r="U73" s="123">
        <v>-1152</v>
      </c>
      <c r="V73" s="123">
        <v>-1151</v>
      </c>
      <c r="W73" s="123">
        <v>-1273</v>
      </c>
      <c r="X73" s="123">
        <v>-4698</v>
      </c>
      <c r="Y73" s="123">
        <v>-1083</v>
      </c>
      <c r="Z73" s="123">
        <v>-1082</v>
      </c>
      <c r="AA73" s="123">
        <v>-1082</v>
      </c>
      <c r="AB73" s="123">
        <v>-3875</v>
      </c>
      <c r="AC73" s="123">
        <v>-616</v>
      </c>
      <c r="AD73" s="123">
        <v>-255</v>
      </c>
      <c r="AE73" s="123">
        <v>-298</v>
      </c>
      <c r="AF73" s="123">
        <v>-1453</v>
      </c>
      <c r="AG73" s="123">
        <v>-276</v>
      </c>
      <c r="AH73" s="123">
        <v>234</v>
      </c>
      <c r="AI73" s="123">
        <v>-63</v>
      </c>
      <c r="AJ73" s="123">
        <v>-85</v>
      </c>
      <c r="AK73" s="123">
        <v>-844</v>
      </c>
    </row>
    <row r="74" spans="1:37" s="142" customFormat="1" ht="15.6" customHeight="1">
      <c r="A74" s="138"/>
      <c r="B74" s="143" t="s">
        <v>150</v>
      </c>
      <c r="C74" s="143"/>
      <c r="D74" s="116">
        <v>0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-1</v>
      </c>
      <c r="L74" s="116">
        <v>-139</v>
      </c>
      <c r="M74" s="116">
        <v>-3770</v>
      </c>
      <c r="N74" s="116">
        <v>3910</v>
      </c>
      <c r="O74" s="116">
        <v>-307</v>
      </c>
      <c r="P74" s="116">
        <v>0</v>
      </c>
      <c r="Q74" s="116">
        <v>0</v>
      </c>
      <c r="R74" s="116">
        <v>307</v>
      </c>
      <c r="S74" s="116">
        <v>0</v>
      </c>
      <c r="T74" s="116">
        <v>0</v>
      </c>
      <c r="U74" s="116">
        <v>-137</v>
      </c>
      <c r="V74" s="116">
        <v>-1250</v>
      </c>
      <c r="W74" s="116">
        <v>-2846</v>
      </c>
      <c r="X74" s="116">
        <v>-4233</v>
      </c>
      <c r="Y74" s="116">
        <v>608</v>
      </c>
      <c r="Z74" s="116">
        <v>-2067</v>
      </c>
      <c r="AA74" s="116">
        <v>5639</v>
      </c>
      <c r="AB74" s="116">
        <v>4045</v>
      </c>
      <c r="AC74" s="116">
        <v>3</v>
      </c>
      <c r="AD74" s="116">
        <v>-238</v>
      </c>
      <c r="AE74" s="116">
        <v>-281</v>
      </c>
      <c r="AF74" s="116">
        <v>-244</v>
      </c>
      <c r="AG74" s="116">
        <v>-231</v>
      </c>
      <c r="AH74" s="116">
        <v>-41</v>
      </c>
      <c r="AI74" s="116">
        <v>-3856</v>
      </c>
      <c r="AJ74" s="116">
        <v>-4063</v>
      </c>
      <c r="AK74" s="116">
        <v>236</v>
      </c>
    </row>
    <row r="75" spans="1:37" s="155" customFormat="1" ht="15.6" customHeight="1">
      <c r="A75" s="9"/>
      <c r="B75" s="117" t="s">
        <v>151</v>
      </c>
      <c r="C75" s="117"/>
      <c r="D75" s="123">
        <v>0</v>
      </c>
      <c r="E75" s="123">
        <v>0</v>
      </c>
      <c r="F75" s="123">
        <v>91</v>
      </c>
      <c r="G75" s="123">
        <v>0</v>
      </c>
      <c r="H75" s="123">
        <v>0</v>
      </c>
      <c r="I75" s="123">
        <v>0</v>
      </c>
      <c r="J75" s="123">
        <v>354</v>
      </c>
      <c r="K75" s="123">
        <v>0</v>
      </c>
      <c r="L75" s="123">
        <v>0</v>
      </c>
      <c r="M75" s="123">
        <v>0</v>
      </c>
      <c r="N75" s="123">
        <v>-1145</v>
      </c>
      <c r="O75" s="123">
        <v>0</v>
      </c>
      <c r="P75" s="123">
        <v>0</v>
      </c>
      <c r="Q75" s="123">
        <v>0</v>
      </c>
      <c r="R75" s="123" t="s">
        <v>30</v>
      </c>
      <c r="S75" s="123">
        <v>0</v>
      </c>
      <c r="T75" s="123">
        <v>0</v>
      </c>
      <c r="U75" s="123">
        <v>0</v>
      </c>
      <c r="V75" s="123">
        <v>0</v>
      </c>
      <c r="W75" s="123"/>
      <c r="X75" s="123">
        <v>0</v>
      </c>
      <c r="Y75" s="123">
        <v>0</v>
      </c>
      <c r="Z75" s="123">
        <v>0</v>
      </c>
      <c r="AA75" s="123">
        <v>0</v>
      </c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</row>
    <row r="76" spans="1:37" s="142" customFormat="1" ht="15.6" customHeight="1">
      <c r="A76" s="138"/>
      <c r="B76" s="143" t="s">
        <v>152</v>
      </c>
      <c r="C76" s="143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>
        <v>-13301</v>
      </c>
      <c r="S76" s="116">
        <v>-13182</v>
      </c>
      <c r="T76" s="116">
        <v>0</v>
      </c>
      <c r="U76" s="116">
        <v>0</v>
      </c>
      <c r="V76" s="116">
        <v>0</v>
      </c>
      <c r="W76" s="116"/>
      <c r="X76" s="116">
        <v>0</v>
      </c>
      <c r="Y76" s="116">
        <v>0</v>
      </c>
      <c r="Z76" s="116">
        <v>0</v>
      </c>
      <c r="AA76" s="116">
        <v>0</v>
      </c>
      <c r="AB76" s="116">
        <v>-4184</v>
      </c>
      <c r="AC76" s="116"/>
      <c r="AD76" s="116"/>
      <c r="AE76" s="116"/>
      <c r="AF76" s="116"/>
      <c r="AG76" s="116"/>
      <c r="AH76" s="116"/>
      <c r="AI76" s="116"/>
      <c r="AJ76" s="116"/>
      <c r="AK76" s="116"/>
    </row>
    <row r="77" spans="1:37" s="155" customFormat="1" ht="15.6" customHeight="1">
      <c r="A77" s="9"/>
      <c r="B77" s="117" t="s">
        <v>153</v>
      </c>
      <c r="C77" s="117"/>
      <c r="D77" s="123">
        <v>1</v>
      </c>
      <c r="E77" s="123">
        <v>232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3995</v>
      </c>
      <c r="N77" s="123">
        <v>0</v>
      </c>
      <c r="O77" s="123">
        <v>0</v>
      </c>
      <c r="P77" s="123">
        <v>359</v>
      </c>
      <c r="Q77" s="123">
        <v>575191</v>
      </c>
      <c r="R77" s="123">
        <v>614</v>
      </c>
      <c r="S77" s="123">
        <v>576164</v>
      </c>
      <c r="T77" s="123">
        <v>0</v>
      </c>
      <c r="U77" s="123">
        <v>0</v>
      </c>
      <c r="V77" s="123">
        <v>0</v>
      </c>
      <c r="W77" s="123"/>
      <c r="X77" s="123">
        <v>0</v>
      </c>
      <c r="Y77" s="123">
        <v>0</v>
      </c>
      <c r="Z77" s="123">
        <v>0</v>
      </c>
      <c r="AA77" s="123">
        <v>0</v>
      </c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</row>
    <row r="78" spans="1:37" s="155" customFormat="1" ht="15.6" customHeight="1">
      <c r="A78" s="9"/>
      <c r="B78" s="117" t="s">
        <v>163</v>
      </c>
      <c r="C78" s="117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>
        <v>-261</v>
      </c>
      <c r="AI78" s="123">
        <v>-261</v>
      </c>
      <c r="AJ78" s="123"/>
      <c r="AK78" s="123"/>
    </row>
    <row r="79" spans="1:37" s="155" customFormat="1" ht="15.6" customHeight="1">
      <c r="A79" s="9"/>
      <c r="B79" s="117" t="s">
        <v>164</v>
      </c>
      <c r="C79" s="117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>
        <v>-4516</v>
      </c>
      <c r="AI79" s="123">
        <v>-6735</v>
      </c>
      <c r="AJ79" s="123">
        <v>-6962</v>
      </c>
      <c r="AK79" s="123"/>
    </row>
    <row r="80" spans="1:37" s="142" customFormat="1" ht="15.6" customHeight="1">
      <c r="A80" s="138"/>
      <c r="B80" s="144" t="s">
        <v>154</v>
      </c>
      <c r="C80" s="143"/>
      <c r="D80" s="116">
        <v>0</v>
      </c>
      <c r="E80" s="116">
        <v>0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0</v>
      </c>
      <c r="N80" s="116">
        <v>-4241</v>
      </c>
      <c r="O80" s="116">
        <v>0</v>
      </c>
      <c r="P80" s="116">
        <v>0</v>
      </c>
      <c r="Q80" s="116">
        <v>0</v>
      </c>
      <c r="R80" s="116" t="s">
        <v>30</v>
      </c>
      <c r="S80" s="116" t="s">
        <v>30</v>
      </c>
      <c r="T80" s="116">
        <v>0</v>
      </c>
      <c r="U80" s="116"/>
      <c r="V80" s="116">
        <v>0</v>
      </c>
      <c r="W80" s="116"/>
      <c r="X80" s="116">
        <v>0</v>
      </c>
      <c r="Y80" s="116">
        <v>0</v>
      </c>
      <c r="Z80" s="116">
        <v>0</v>
      </c>
      <c r="AA80" s="116">
        <v>0</v>
      </c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</row>
    <row r="81" spans="1:112" s="156" customFormat="1" ht="15.6" customHeight="1">
      <c r="A81" s="70"/>
      <c r="B81" s="121" t="s">
        <v>155</v>
      </c>
      <c r="C81" s="121"/>
      <c r="D81" s="128">
        <f t="shared" ref="D81" si="11">SUM(D70:D80)</f>
        <v>1</v>
      </c>
      <c r="E81" s="128">
        <f t="shared" ref="E81:AA81" si="12">SUM(E70:E80)</f>
        <v>232</v>
      </c>
      <c r="F81" s="128">
        <f t="shared" si="12"/>
        <v>91</v>
      </c>
      <c r="G81" s="128">
        <f t="shared" si="12"/>
        <v>0</v>
      </c>
      <c r="H81" s="128">
        <f t="shared" si="12"/>
        <v>0</v>
      </c>
      <c r="I81" s="128">
        <f t="shared" si="12"/>
        <v>0</v>
      </c>
      <c r="J81" s="128">
        <f t="shared" si="12"/>
        <v>354</v>
      </c>
      <c r="K81" s="128">
        <f t="shared" si="12"/>
        <v>-1</v>
      </c>
      <c r="L81" s="128">
        <f t="shared" si="12"/>
        <v>-182</v>
      </c>
      <c r="M81" s="128">
        <f t="shared" si="12"/>
        <v>472</v>
      </c>
      <c r="N81" s="128">
        <f t="shared" si="12"/>
        <v>-2249</v>
      </c>
      <c r="O81" s="128">
        <f t="shared" si="12"/>
        <v>-627</v>
      </c>
      <c r="P81" s="128">
        <f t="shared" si="12"/>
        <v>72363</v>
      </c>
      <c r="Q81" s="128">
        <f t="shared" si="12"/>
        <v>501806</v>
      </c>
      <c r="R81" s="128">
        <f t="shared" si="12"/>
        <v>-13447</v>
      </c>
      <c r="S81" s="128">
        <f t="shared" si="12"/>
        <v>560214</v>
      </c>
      <c r="T81" s="128">
        <f t="shared" si="12"/>
        <v>-1122</v>
      </c>
      <c r="U81" s="128">
        <f t="shared" si="12"/>
        <v>-1346</v>
      </c>
      <c r="V81" s="128">
        <f t="shared" si="12"/>
        <v>-2401</v>
      </c>
      <c r="W81" s="128">
        <f t="shared" si="12"/>
        <v>-3408</v>
      </c>
      <c r="X81" s="128">
        <f t="shared" si="12"/>
        <v>-8277</v>
      </c>
      <c r="Y81" s="128">
        <f t="shared" si="12"/>
        <v>-475</v>
      </c>
      <c r="Z81" s="128">
        <f t="shared" si="12"/>
        <v>-1860</v>
      </c>
      <c r="AA81" s="128">
        <f t="shared" si="12"/>
        <v>2557</v>
      </c>
      <c r="AB81" s="128">
        <f t="shared" ref="AB81:AF81" si="13">SUM(AB70:AB80)</f>
        <v>-4725</v>
      </c>
      <c r="AC81" s="128">
        <f t="shared" si="13"/>
        <v>-547</v>
      </c>
      <c r="AD81" s="128">
        <f t="shared" si="13"/>
        <v>-560</v>
      </c>
      <c r="AE81" s="128">
        <f t="shared" si="13"/>
        <v>-578</v>
      </c>
      <c r="AF81" s="128">
        <f t="shared" si="13"/>
        <v>-1697</v>
      </c>
      <c r="AG81" s="128">
        <f>SUM(AG70:AG80)</f>
        <v>-507</v>
      </c>
      <c r="AH81" s="128">
        <f>SUM(AH73:AH79)</f>
        <v>-4584</v>
      </c>
      <c r="AI81" s="128">
        <f>SUM(AI73:AI79)</f>
        <v>-10915</v>
      </c>
      <c r="AJ81" s="128">
        <f>SUM(AJ73:AJ79)</f>
        <v>-11110</v>
      </c>
      <c r="AK81" s="128">
        <f>SUM(AK73:AK79)</f>
        <v>-608</v>
      </c>
    </row>
    <row r="82" spans="1:112" s="142" customFormat="1" ht="15.6" customHeight="1">
      <c r="A82" s="138"/>
      <c r="B82" s="139"/>
      <c r="C82" s="13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</row>
    <row r="83" spans="1:112" s="155" customFormat="1" ht="15.6" customHeight="1">
      <c r="A83" s="9"/>
      <c r="B83" s="121"/>
      <c r="C83" s="121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</row>
    <row r="84" spans="1:112" s="149" customFormat="1" ht="15.6" customHeight="1">
      <c r="A84" s="147"/>
      <c r="B84" s="139" t="s">
        <v>156</v>
      </c>
      <c r="C84" s="139"/>
      <c r="D84" s="151">
        <f t="shared" ref="D84" si="14">SUM(D81,D67,D47)</f>
        <v>40</v>
      </c>
      <c r="E84" s="151">
        <f t="shared" ref="E84:AF84" si="15">SUM(E81,E67,E47)</f>
        <v>-54</v>
      </c>
      <c r="F84" s="151">
        <f t="shared" si="15"/>
        <v>68</v>
      </c>
      <c r="G84" s="151">
        <f t="shared" si="15"/>
        <v>-45</v>
      </c>
      <c r="H84" s="151">
        <f t="shared" si="15"/>
        <v>171</v>
      </c>
      <c r="I84" s="151">
        <f t="shared" si="15"/>
        <v>165</v>
      </c>
      <c r="J84" s="151">
        <f t="shared" si="15"/>
        <v>-30</v>
      </c>
      <c r="K84" s="151">
        <f t="shared" si="15"/>
        <v>309</v>
      </c>
      <c r="L84" s="151">
        <f t="shared" si="15"/>
        <v>2130</v>
      </c>
      <c r="M84" s="151">
        <f t="shared" si="15"/>
        <v>5097</v>
      </c>
      <c r="N84" s="151">
        <f t="shared" si="15"/>
        <v>-1692</v>
      </c>
      <c r="O84" s="151">
        <f t="shared" si="15"/>
        <v>-4592</v>
      </c>
      <c r="P84" s="151">
        <f t="shared" si="15"/>
        <v>45203</v>
      </c>
      <c r="Q84" s="151">
        <f t="shared" si="15"/>
        <v>479089</v>
      </c>
      <c r="R84" s="151">
        <f t="shared" si="15"/>
        <v>-122999</v>
      </c>
      <c r="S84" s="151">
        <f t="shared" si="15"/>
        <v>309361</v>
      </c>
      <c r="T84" s="151">
        <f t="shared" si="15"/>
        <v>-46891.275900000001</v>
      </c>
      <c r="U84" s="151">
        <f t="shared" si="15"/>
        <v>-70098.692280000003</v>
      </c>
      <c r="V84" s="151">
        <f t="shared" si="15"/>
        <v>-24836</v>
      </c>
      <c r="W84" s="151">
        <f t="shared" si="15"/>
        <v>-28994</v>
      </c>
      <c r="X84" s="151">
        <f t="shared" si="15"/>
        <v>-170820</v>
      </c>
      <c r="Y84" s="151">
        <f t="shared" si="15"/>
        <v>-19765</v>
      </c>
      <c r="Z84" s="151">
        <f t="shared" si="15"/>
        <v>-22135</v>
      </c>
      <c r="AA84" s="151">
        <f t="shared" si="15"/>
        <v>-11820</v>
      </c>
      <c r="AB84" s="151">
        <f t="shared" si="15"/>
        <v>-64156</v>
      </c>
      <c r="AC84" s="151">
        <f t="shared" si="15"/>
        <v>-9200</v>
      </c>
      <c r="AD84" s="151">
        <f t="shared" si="15"/>
        <v>-13819</v>
      </c>
      <c r="AE84" s="151">
        <f t="shared" si="15"/>
        <v>-7681</v>
      </c>
      <c r="AF84" s="151">
        <f t="shared" si="15"/>
        <v>-50345</v>
      </c>
      <c r="AG84" s="151">
        <f>SUM(AG81,AG67,AG47)</f>
        <v>-6006</v>
      </c>
      <c r="AH84" s="151">
        <f>AH81+AH67+AH47</f>
        <v>-3254</v>
      </c>
      <c r="AI84" s="151">
        <f>AI81+AI67+AI47</f>
        <v>-7692</v>
      </c>
      <c r="AJ84" s="151">
        <f>AJ81+AJ67+AJ47</f>
        <v>-23972</v>
      </c>
      <c r="AK84" s="151">
        <f>AK81+AK67+AK47</f>
        <v>-6615</v>
      </c>
      <c r="AL84" s="73">
        <f t="shared" ref="AL84:BK84" si="16">SUM(AL81,AL67,AL47)</f>
        <v>0</v>
      </c>
      <c r="AM84" s="73">
        <f t="shared" si="16"/>
        <v>0</v>
      </c>
      <c r="AN84" s="73">
        <f t="shared" si="16"/>
        <v>0</v>
      </c>
      <c r="AO84" s="73">
        <f t="shared" si="16"/>
        <v>0</v>
      </c>
      <c r="AP84" s="73">
        <f t="shared" si="16"/>
        <v>0</v>
      </c>
      <c r="AQ84" s="73">
        <f t="shared" si="16"/>
        <v>0</v>
      </c>
      <c r="AR84" s="73">
        <f t="shared" si="16"/>
        <v>0</v>
      </c>
      <c r="AS84" s="73">
        <f t="shared" si="16"/>
        <v>0</v>
      </c>
      <c r="AT84" s="73">
        <f t="shared" si="16"/>
        <v>0</v>
      </c>
      <c r="AU84" s="73">
        <f t="shared" si="16"/>
        <v>0</v>
      </c>
      <c r="AV84" s="73">
        <f t="shared" si="16"/>
        <v>0</v>
      </c>
      <c r="AW84" s="73">
        <f t="shared" si="16"/>
        <v>0</v>
      </c>
      <c r="AX84" s="73">
        <f t="shared" si="16"/>
        <v>0</v>
      </c>
      <c r="AY84" s="73">
        <f t="shared" si="16"/>
        <v>0</v>
      </c>
      <c r="AZ84" s="73">
        <f t="shared" si="16"/>
        <v>0</v>
      </c>
      <c r="BA84" s="73">
        <f t="shared" si="16"/>
        <v>0</v>
      </c>
      <c r="BB84" s="73">
        <f t="shared" si="16"/>
        <v>0</v>
      </c>
      <c r="BC84" s="73">
        <f t="shared" si="16"/>
        <v>0</v>
      </c>
      <c r="BD84" s="73">
        <f t="shared" si="16"/>
        <v>0</v>
      </c>
      <c r="BE84" s="73">
        <f t="shared" si="16"/>
        <v>0</v>
      </c>
      <c r="BF84" s="73">
        <f t="shared" si="16"/>
        <v>0</v>
      </c>
      <c r="BG84" s="73">
        <f t="shared" si="16"/>
        <v>0</v>
      </c>
      <c r="BH84" s="73">
        <f t="shared" si="16"/>
        <v>0</v>
      </c>
      <c r="BI84" s="73">
        <f t="shared" si="16"/>
        <v>0</v>
      </c>
      <c r="BJ84" s="73">
        <f t="shared" si="16"/>
        <v>0</v>
      </c>
      <c r="BK84" s="73">
        <f t="shared" si="16"/>
        <v>0</v>
      </c>
      <c r="BL84" s="73">
        <f t="shared" ref="BL84:CL84" si="17">SUM(BL81,BL67,BL47)</f>
        <v>0</v>
      </c>
      <c r="BM84" s="73">
        <f t="shared" si="17"/>
        <v>0</v>
      </c>
      <c r="BN84" s="73">
        <f t="shared" si="17"/>
        <v>0</v>
      </c>
      <c r="BO84" s="73">
        <f t="shared" si="17"/>
        <v>0</v>
      </c>
      <c r="BP84" s="73">
        <f t="shared" si="17"/>
        <v>0</v>
      </c>
      <c r="BQ84" s="73">
        <f t="shared" si="17"/>
        <v>0</v>
      </c>
      <c r="BR84" s="73">
        <f t="shared" si="17"/>
        <v>0</v>
      </c>
      <c r="BS84" s="73">
        <f t="shared" si="17"/>
        <v>0</v>
      </c>
      <c r="BT84" s="73">
        <f t="shared" si="17"/>
        <v>0</v>
      </c>
      <c r="BU84" s="73">
        <f t="shared" si="17"/>
        <v>0</v>
      </c>
      <c r="BV84" s="73">
        <f t="shared" si="17"/>
        <v>0</v>
      </c>
      <c r="BW84" s="73">
        <f t="shared" si="17"/>
        <v>0</v>
      </c>
      <c r="BX84" s="73">
        <f t="shared" si="17"/>
        <v>0</v>
      </c>
      <c r="BY84" s="73">
        <f t="shared" si="17"/>
        <v>0</v>
      </c>
      <c r="BZ84" s="73">
        <f t="shared" si="17"/>
        <v>0</v>
      </c>
      <c r="CA84" s="73">
        <f t="shared" si="17"/>
        <v>0</v>
      </c>
      <c r="CB84" s="73">
        <f t="shared" si="17"/>
        <v>0</v>
      </c>
      <c r="CC84" s="73">
        <f t="shared" si="17"/>
        <v>0</v>
      </c>
      <c r="CD84" s="73">
        <f t="shared" si="17"/>
        <v>0</v>
      </c>
      <c r="CE84" s="73">
        <f t="shared" si="17"/>
        <v>0</v>
      </c>
      <c r="CF84" s="73">
        <f t="shared" si="17"/>
        <v>0</v>
      </c>
      <c r="CG84" s="73">
        <f t="shared" si="17"/>
        <v>0</v>
      </c>
      <c r="CH84" s="73">
        <f t="shared" si="17"/>
        <v>0</v>
      </c>
      <c r="CI84" s="73">
        <f t="shared" si="17"/>
        <v>0</v>
      </c>
      <c r="CJ84" s="73">
        <f t="shared" si="17"/>
        <v>0</v>
      </c>
      <c r="CK84" s="73">
        <f t="shared" si="17"/>
        <v>0</v>
      </c>
      <c r="CL84" s="73">
        <f t="shared" si="17"/>
        <v>0</v>
      </c>
      <c r="CM84" s="73">
        <f t="shared" ref="CM84:DH84" si="18">SUM(CM81,CM67,CM47)</f>
        <v>0</v>
      </c>
      <c r="CN84" s="73">
        <f t="shared" si="18"/>
        <v>0</v>
      </c>
      <c r="CO84" s="73">
        <f t="shared" si="18"/>
        <v>0</v>
      </c>
      <c r="CP84" s="73">
        <f t="shared" si="18"/>
        <v>0</v>
      </c>
      <c r="CQ84" s="73">
        <f t="shared" si="18"/>
        <v>0</v>
      </c>
      <c r="CR84" s="73">
        <f t="shared" si="18"/>
        <v>0</v>
      </c>
      <c r="CS84" s="73">
        <f t="shared" si="18"/>
        <v>0</v>
      </c>
      <c r="CT84" s="73">
        <f t="shared" si="18"/>
        <v>0</v>
      </c>
      <c r="CU84" s="73">
        <f t="shared" si="18"/>
        <v>0</v>
      </c>
      <c r="CV84" s="73">
        <f t="shared" si="18"/>
        <v>0</v>
      </c>
      <c r="CW84" s="73">
        <f t="shared" si="18"/>
        <v>0</v>
      </c>
      <c r="CX84" s="73">
        <f t="shared" si="18"/>
        <v>0</v>
      </c>
      <c r="CY84" s="73">
        <f t="shared" si="18"/>
        <v>0</v>
      </c>
      <c r="CZ84" s="73">
        <f t="shared" si="18"/>
        <v>0</v>
      </c>
      <c r="DA84" s="73">
        <f t="shared" si="18"/>
        <v>0</v>
      </c>
      <c r="DB84" s="73">
        <f t="shared" si="18"/>
        <v>0</v>
      </c>
      <c r="DC84" s="73">
        <f t="shared" si="18"/>
        <v>0</v>
      </c>
      <c r="DD84" s="73">
        <f t="shared" si="18"/>
        <v>0</v>
      </c>
      <c r="DE84" s="73">
        <f t="shared" si="18"/>
        <v>0</v>
      </c>
      <c r="DF84" s="73">
        <f t="shared" si="18"/>
        <v>0</v>
      </c>
      <c r="DG84" s="73">
        <f t="shared" si="18"/>
        <v>0</v>
      </c>
      <c r="DH84" s="73">
        <f t="shared" si="18"/>
        <v>0</v>
      </c>
    </row>
    <row r="85" spans="1:112" s="155" customFormat="1" ht="15.6" customHeight="1">
      <c r="A85" s="9"/>
      <c r="B85" s="121"/>
      <c r="C85" s="121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</row>
    <row r="86" spans="1:112" s="142" customFormat="1" ht="15.6" customHeight="1">
      <c r="A86" s="138"/>
      <c r="B86" s="139" t="s">
        <v>157</v>
      </c>
      <c r="C86" s="139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</row>
    <row r="87" spans="1:112" s="155" customFormat="1" ht="15.6" customHeight="1">
      <c r="A87" s="9"/>
      <c r="B87" s="117" t="s">
        <v>158</v>
      </c>
      <c r="C87" s="117"/>
      <c r="D87" s="123" t="e">
        <f>#REF!</f>
        <v>#REF!</v>
      </c>
      <c r="E87" s="123">
        <f t="shared" ref="E87:J87" si="19">D88</f>
        <v>61</v>
      </c>
      <c r="F87" s="123">
        <f t="shared" si="19"/>
        <v>7</v>
      </c>
      <c r="G87" s="123">
        <f t="shared" si="19"/>
        <v>75</v>
      </c>
      <c r="H87" s="123">
        <f t="shared" si="19"/>
        <v>30</v>
      </c>
      <c r="I87" s="123">
        <f t="shared" si="19"/>
        <v>201</v>
      </c>
      <c r="J87" s="123">
        <f t="shared" si="19"/>
        <v>366</v>
      </c>
      <c r="K87" s="123">
        <v>336</v>
      </c>
      <c r="L87" s="123">
        <f>K88</f>
        <v>645</v>
      </c>
      <c r="M87" s="123">
        <f>L88</f>
        <v>2775</v>
      </c>
      <c r="N87" s="123">
        <f>M88</f>
        <v>7872</v>
      </c>
      <c r="O87" s="123">
        <v>6180</v>
      </c>
      <c r="P87" s="123">
        <f>O88</f>
        <v>1588</v>
      </c>
      <c r="Q87" s="123">
        <v>46791</v>
      </c>
      <c r="R87" s="123">
        <v>525880</v>
      </c>
      <c r="S87" s="123">
        <v>6180</v>
      </c>
      <c r="T87" s="123">
        <v>318433</v>
      </c>
      <c r="U87" s="123"/>
      <c r="V87" s="157">
        <v>318433</v>
      </c>
      <c r="W87" s="123"/>
      <c r="X87" s="123">
        <v>318433</v>
      </c>
      <c r="Y87" s="123">
        <v>147613</v>
      </c>
      <c r="Z87" s="123">
        <v>127848</v>
      </c>
      <c r="AA87" s="123">
        <v>147613</v>
      </c>
      <c r="AB87" s="123">
        <v>147613</v>
      </c>
      <c r="AC87" s="123">
        <v>83457</v>
      </c>
      <c r="AD87" s="123">
        <v>83457</v>
      </c>
      <c r="AE87" s="123">
        <v>83457</v>
      </c>
      <c r="AF87" s="123">
        <v>83457</v>
      </c>
      <c r="AG87" s="123">
        <v>33112</v>
      </c>
      <c r="AH87" s="123">
        <v>33112</v>
      </c>
      <c r="AI87" s="123">
        <v>33112</v>
      </c>
      <c r="AJ87" s="123">
        <v>33112</v>
      </c>
      <c r="AK87" s="123">
        <v>12384</v>
      </c>
    </row>
    <row r="88" spans="1:112" s="142" customFormat="1" ht="15.6" customHeight="1">
      <c r="A88" s="138"/>
      <c r="B88" s="143" t="s">
        <v>159</v>
      </c>
      <c r="C88" s="143"/>
      <c r="D88" s="116">
        <v>61</v>
      </c>
      <c r="E88" s="116">
        <v>7</v>
      </c>
      <c r="F88" s="116">
        <v>75</v>
      </c>
      <c r="G88" s="116">
        <v>30</v>
      </c>
      <c r="H88" s="116">
        <v>201</v>
      </c>
      <c r="I88" s="116">
        <v>366</v>
      </c>
      <c r="J88" s="116">
        <v>336</v>
      </c>
      <c r="K88" s="116">
        <v>645</v>
      </c>
      <c r="L88" s="116">
        <v>2775</v>
      </c>
      <c r="M88" s="116">
        <v>7872</v>
      </c>
      <c r="N88" s="116">
        <v>6180</v>
      </c>
      <c r="O88" s="116">
        <v>1588</v>
      </c>
      <c r="P88" s="116">
        <v>46791</v>
      </c>
      <c r="Q88" s="116">
        <v>525880</v>
      </c>
      <c r="R88" s="116">
        <v>318433</v>
      </c>
      <c r="S88" s="116">
        <v>318433</v>
      </c>
      <c r="T88" s="116">
        <v>271542</v>
      </c>
      <c r="U88" s="116">
        <v>-70099</v>
      </c>
      <c r="V88" s="116">
        <v>293597</v>
      </c>
      <c r="W88" s="116">
        <v>-28994</v>
      </c>
      <c r="X88" s="116">
        <v>147613</v>
      </c>
      <c r="Y88" s="116">
        <v>127848</v>
      </c>
      <c r="Z88" s="116">
        <v>105713</v>
      </c>
      <c r="AA88" s="116">
        <v>135793</v>
      </c>
      <c r="AB88" s="116">
        <v>83457</v>
      </c>
      <c r="AC88" s="116">
        <v>74257</v>
      </c>
      <c r="AD88" s="116">
        <v>69638</v>
      </c>
      <c r="AE88" s="116">
        <v>73864</v>
      </c>
      <c r="AF88" s="116">
        <v>33112</v>
      </c>
      <c r="AG88" s="116">
        <v>27106</v>
      </c>
      <c r="AH88" s="116">
        <v>29858</v>
      </c>
      <c r="AI88" s="116">
        <v>25420</v>
      </c>
      <c r="AJ88" s="116">
        <v>9140</v>
      </c>
      <c r="AK88" s="116">
        <v>5769</v>
      </c>
    </row>
    <row r="89" spans="1:112" s="155" customFormat="1" ht="15.6" customHeight="1">
      <c r="A89" s="9"/>
      <c r="B89" s="117"/>
      <c r="C89" s="117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</row>
    <row r="90" spans="1:112" s="149" customFormat="1" ht="15.6" customHeight="1">
      <c r="A90" s="152"/>
      <c r="B90" s="153" t="s">
        <v>156</v>
      </c>
      <c r="C90" s="153"/>
      <c r="D90" s="154" t="e">
        <f t="shared" ref="D90:AD90" si="20">D88-D87</f>
        <v>#REF!</v>
      </c>
      <c r="E90" s="154">
        <f t="shared" si="20"/>
        <v>-54</v>
      </c>
      <c r="F90" s="154">
        <f t="shared" si="20"/>
        <v>68</v>
      </c>
      <c r="G90" s="154">
        <f t="shared" si="20"/>
        <v>-45</v>
      </c>
      <c r="H90" s="154">
        <f t="shared" si="20"/>
        <v>171</v>
      </c>
      <c r="I90" s="154">
        <f t="shared" si="20"/>
        <v>165</v>
      </c>
      <c r="J90" s="154">
        <f t="shared" si="20"/>
        <v>-30</v>
      </c>
      <c r="K90" s="154">
        <f t="shared" si="20"/>
        <v>309</v>
      </c>
      <c r="L90" s="154">
        <f t="shared" si="20"/>
        <v>2130</v>
      </c>
      <c r="M90" s="154">
        <f t="shared" si="20"/>
        <v>5097</v>
      </c>
      <c r="N90" s="154">
        <f t="shared" si="20"/>
        <v>-1692</v>
      </c>
      <c r="O90" s="154">
        <f t="shared" si="20"/>
        <v>-4592</v>
      </c>
      <c r="P90" s="154">
        <f t="shared" si="20"/>
        <v>45203</v>
      </c>
      <c r="Q90" s="154">
        <f t="shared" si="20"/>
        <v>479089</v>
      </c>
      <c r="R90" s="154">
        <f t="shared" si="20"/>
        <v>-207447</v>
      </c>
      <c r="S90" s="154">
        <f t="shared" si="20"/>
        <v>312253</v>
      </c>
      <c r="T90" s="154">
        <f t="shared" si="20"/>
        <v>-46891</v>
      </c>
      <c r="U90" s="154">
        <f t="shared" si="20"/>
        <v>-70099</v>
      </c>
      <c r="V90" s="154">
        <f t="shared" si="20"/>
        <v>-24836</v>
      </c>
      <c r="W90" s="154">
        <f t="shared" si="20"/>
        <v>-28994</v>
      </c>
      <c r="X90" s="154">
        <f t="shared" si="20"/>
        <v>-170820</v>
      </c>
      <c r="Y90" s="154">
        <f t="shared" si="20"/>
        <v>-19765</v>
      </c>
      <c r="Z90" s="154">
        <f t="shared" si="20"/>
        <v>-22135</v>
      </c>
      <c r="AA90" s="154">
        <f t="shared" si="20"/>
        <v>-11820</v>
      </c>
      <c r="AB90" s="154">
        <f t="shared" si="20"/>
        <v>-64156</v>
      </c>
      <c r="AC90" s="154">
        <f t="shared" si="20"/>
        <v>-9200</v>
      </c>
      <c r="AD90" s="154">
        <f t="shared" si="20"/>
        <v>-13819</v>
      </c>
      <c r="AE90" s="154">
        <f t="shared" ref="AE90:AK90" si="21">AE88-AE87</f>
        <v>-9593</v>
      </c>
      <c r="AF90" s="154">
        <f t="shared" si="21"/>
        <v>-50345</v>
      </c>
      <c r="AG90" s="154">
        <f t="shared" si="21"/>
        <v>-6006</v>
      </c>
      <c r="AH90" s="154">
        <f t="shared" si="21"/>
        <v>-3254</v>
      </c>
      <c r="AI90" s="154">
        <f t="shared" si="21"/>
        <v>-7692</v>
      </c>
      <c r="AJ90" s="154">
        <f t="shared" ref="AJ90" si="22">AJ88-AJ87</f>
        <v>-23972</v>
      </c>
      <c r="AK90" s="154">
        <f t="shared" si="21"/>
        <v>-6615</v>
      </c>
      <c r="AL90" s="73">
        <f t="shared" ref="AL90:CL90" si="23">AL88-AL87</f>
        <v>0</v>
      </c>
      <c r="AM90" s="73">
        <f t="shared" si="23"/>
        <v>0</v>
      </c>
      <c r="AN90" s="73">
        <f t="shared" si="23"/>
        <v>0</v>
      </c>
      <c r="AO90" s="73">
        <f t="shared" si="23"/>
        <v>0</v>
      </c>
      <c r="AP90" s="73">
        <f t="shared" si="23"/>
        <v>0</v>
      </c>
      <c r="AQ90" s="73">
        <f t="shared" si="23"/>
        <v>0</v>
      </c>
      <c r="AR90" s="73">
        <f t="shared" si="23"/>
        <v>0</v>
      </c>
      <c r="AS90" s="73">
        <f t="shared" si="23"/>
        <v>0</v>
      </c>
      <c r="AT90" s="73">
        <f t="shared" si="23"/>
        <v>0</v>
      </c>
      <c r="AU90" s="73">
        <f t="shared" si="23"/>
        <v>0</v>
      </c>
      <c r="AV90" s="73">
        <f t="shared" si="23"/>
        <v>0</v>
      </c>
      <c r="AW90" s="73">
        <f t="shared" si="23"/>
        <v>0</v>
      </c>
      <c r="AX90" s="73">
        <f t="shared" si="23"/>
        <v>0</v>
      </c>
      <c r="AY90" s="73">
        <f t="shared" si="23"/>
        <v>0</v>
      </c>
      <c r="AZ90" s="73">
        <f t="shared" si="23"/>
        <v>0</v>
      </c>
      <c r="BA90" s="73">
        <f t="shared" si="23"/>
        <v>0</v>
      </c>
      <c r="BB90" s="73">
        <f t="shared" si="23"/>
        <v>0</v>
      </c>
      <c r="BC90" s="73">
        <f t="shared" si="23"/>
        <v>0</v>
      </c>
      <c r="BD90" s="73">
        <f t="shared" si="23"/>
        <v>0</v>
      </c>
      <c r="BE90" s="73">
        <f t="shared" si="23"/>
        <v>0</v>
      </c>
      <c r="BF90" s="73">
        <f t="shared" si="23"/>
        <v>0</v>
      </c>
      <c r="BG90" s="73">
        <f t="shared" si="23"/>
        <v>0</v>
      </c>
      <c r="BH90" s="73">
        <f t="shared" si="23"/>
        <v>0</v>
      </c>
      <c r="BI90" s="73">
        <f t="shared" si="23"/>
        <v>0</v>
      </c>
      <c r="BJ90" s="73">
        <f t="shared" si="23"/>
        <v>0</v>
      </c>
      <c r="BK90" s="73">
        <f t="shared" si="23"/>
        <v>0</v>
      </c>
      <c r="BL90" s="73">
        <f t="shared" si="23"/>
        <v>0</v>
      </c>
      <c r="BM90" s="73">
        <f t="shared" si="23"/>
        <v>0</v>
      </c>
      <c r="BN90" s="73">
        <f t="shared" si="23"/>
        <v>0</v>
      </c>
      <c r="BO90" s="73">
        <f t="shared" si="23"/>
        <v>0</v>
      </c>
      <c r="BP90" s="73">
        <f t="shared" si="23"/>
        <v>0</v>
      </c>
      <c r="BQ90" s="73">
        <f t="shared" si="23"/>
        <v>0</v>
      </c>
      <c r="BR90" s="73">
        <f t="shared" si="23"/>
        <v>0</v>
      </c>
      <c r="BS90" s="73">
        <f t="shared" si="23"/>
        <v>0</v>
      </c>
      <c r="BT90" s="73">
        <f t="shared" si="23"/>
        <v>0</v>
      </c>
      <c r="BU90" s="73">
        <f t="shared" si="23"/>
        <v>0</v>
      </c>
      <c r="BV90" s="73">
        <f t="shared" si="23"/>
        <v>0</v>
      </c>
      <c r="BW90" s="73">
        <f t="shared" si="23"/>
        <v>0</v>
      </c>
      <c r="BX90" s="73">
        <f t="shared" si="23"/>
        <v>0</v>
      </c>
      <c r="BY90" s="73">
        <f t="shared" si="23"/>
        <v>0</v>
      </c>
      <c r="BZ90" s="73">
        <f t="shared" si="23"/>
        <v>0</v>
      </c>
      <c r="CA90" s="73">
        <f t="shared" si="23"/>
        <v>0</v>
      </c>
      <c r="CB90" s="73">
        <f t="shared" si="23"/>
        <v>0</v>
      </c>
      <c r="CC90" s="73">
        <f t="shared" si="23"/>
        <v>0</v>
      </c>
      <c r="CD90" s="73">
        <f t="shared" si="23"/>
        <v>0</v>
      </c>
      <c r="CE90" s="73">
        <f t="shared" si="23"/>
        <v>0</v>
      </c>
      <c r="CF90" s="73">
        <f t="shared" si="23"/>
        <v>0</v>
      </c>
      <c r="CG90" s="73">
        <f t="shared" si="23"/>
        <v>0</v>
      </c>
      <c r="CH90" s="73">
        <f t="shared" si="23"/>
        <v>0</v>
      </c>
      <c r="CI90" s="73">
        <f t="shared" si="23"/>
        <v>0</v>
      </c>
      <c r="CJ90" s="73">
        <f t="shared" si="23"/>
        <v>0</v>
      </c>
      <c r="CK90" s="73">
        <f t="shared" si="23"/>
        <v>0</v>
      </c>
      <c r="CL90" s="73">
        <f t="shared" si="23"/>
        <v>0</v>
      </c>
      <c r="CM90" s="73">
        <f t="shared" ref="CM90:DH90" si="24">CM88-CM87</f>
        <v>0</v>
      </c>
      <c r="CN90" s="73">
        <f t="shared" si="24"/>
        <v>0</v>
      </c>
      <c r="CO90" s="73">
        <f t="shared" si="24"/>
        <v>0</v>
      </c>
      <c r="CP90" s="73">
        <f t="shared" si="24"/>
        <v>0</v>
      </c>
      <c r="CQ90" s="73">
        <f t="shared" si="24"/>
        <v>0</v>
      </c>
      <c r="CR90" s="73">
        <f t="shared" si="24"/>
        <v>0</v>
      </c>
      <c r="CS90" s="73">
        <f t="shared" si="24"/>
        <v>0</v>
      </c>
      <c r="CT90" s="73">
        <f t="shared" si="24"/>
        <v>0</v>
      </c>
      <c r="CU90" s="73">
        <f t="shared" si="24"/>
        <v>0</v>
      </c>
      <c r="CV90" s="73">
        <f t="shared" si="24"/>
        <v>0</v>
      </c>
      <c r="CW90" s="73">
        <f t="shared" si="24"/>
        <v>0</v>
      </c>
      <c r="CX90" s="73">
        <f t="shared" si="24"/>
        <v>0</v>
      </c>
      <c r="CY90" s="73">
        <f t="shared" si="24"/>
        <v>0</v>
      </c>
      <c r="CZ90" s="73">
        <f t="shared" si="24"/>
        <v>0</v>
      </c>
      <c r="DA90" s="73">
        <f t="shared" si="24"/>
        <v>0</v>
      </c>
      <c r="DB90" s="73">
        <f t="shared" si="24"/>
        <v>0</v>
      </c>
      <c r="DC90" s="73">
        <f t="shared" si="24"/>
        <v>0</v>
      </c>
      <c r="DD90" s="73">
        <f t="shared" si="24"/>
        <v>0</v>
      </c>
      <c r="DE90" s="73">
        <f t="shared" si="24"/>
        <v>0</v>
      </c>
      <c r="DF90" s="73">
        <f t="shared" si="24"/>
        <v>0</v>
      </c>
      <c r="DG90" s="73">
        <f t="shared" si="24"/>
        <v>0</v>
      </c>
      <c r="DH90" s="73">
        <f t="shared" si="24"/>
        <v>0</v>
      </c>
    </row>
    <row r="91" spans="1:112" ht="13.2"/>
    <row r="92" spans="1:112" ht="13.2"/>
    <row r="93" spans="1:112" ht="13.2"/>
    <row r="94" spans="1:112" ht="13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7:R67 D67:H67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6" ma:contentTypeDescription="Crie um novo documento." ma:contentTypeScope="" ma:versionID="0925781a22ff419b28acbe4cd8fc340e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2bbc91fd485051be9fdb508257ea5890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customXml/itemProps2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66695-A8A3-4952-ADB3-952E8C1B0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Italo Borges</dc:creator>
  <cp:keywords/>
  <dc:description/>
  <cp:lastModifiedBy>Paulo Cesar Ferrari Junior</cp:lastModifiedBy>
  <cp:revision/>
  <dcterms:created xsi:type="dcterms:W3CDTF">2015-06-05T18:19:34Z</dcterms:created>
  <dcterms:modified xsi:type="dcterms:W3CDTF">2026-07-31T14:00:02Z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  <property fmtid="{D5CDD505-2E9C-101B-9397-08002B2CF9AE}" pid="4" name="MSIP_Label_72cb6177-7504-44d2-a540-e31f7bbe0374_Enabled">
    <vt:lpwstr>true</vt:lpwstr>
  </property>
  <property fmtid="{D5CDD505-2E9C-101B-9397-08002B2CF9AE}" pid="5" name="MSIP_Label_72cb6177-7504-44d2-a540-e31f7bbe0374_SetDate">
    <vt:lpwstr>2025-11-14T16:31:46Z</vt:lpwstr>
  </property>
  <property fmtid="{D5CDD505-2E9C-101B-9397-08002B2CF9AE}" pid="6" name="MSIP_Label_72cb6177-7504-44d2-a540-e31f7bbe0374_Method">
    <vt:lpwstr>Privileged</vt:lpwstr>
  </property>
  <property fmtid="{D5CDD505-2E9C-101B-9397-08002B2CF9AE}" pid="7" name="MSIP_Label_72cb6177-7504-44d2-a540-e31f7bbe0374_Name">
    <vt:lpwstr>Público</vt:lpwstr>
  </property>
  <property fmtid="{D5CDD505-2E9C-101B-9397-08002B2CF9AE}" pid="8" name="MSIP_Label_72cb6177-7504-44d2-a540-e31f7bbe0374_SiteId">
    <vt:lpwstr>1216a3c3-d062-4ac0-8268-9b9986a912b2</vt:lpwstr>
  </property>
  <property fmtid="{D5CDD505-2E9C-101B-9397-08002B2CF9AE}" pid="9" name="MSIP_Label_72cb6177-7504-44d2-a540-e31f7bbe0374_ActionId">
    <vt:lpwstr>d79dc1fb-cf77-47bc-90b8-3777994a4724</vt:lpwstr>
  </property>
  <property fmtid="{D5CDD505-2E9C-101B-9397-08002B2CF9AE}" pid="10" name="MSIP_Label_72cb6177-7504-44d2-a540-e31f7bbe0374_ContentBits">
    <vt:lpwstr>0</vt:lpwstr>
  </property>
  <property fmtid="{D5CDD505-2E9C-101B-9397-08002B2CF9AE}" pid="11" name="MSIP_Label_72cb6177-7504-44d2-a540-e31f7bbe0374_Tag">
    <vt:lpwstr>10, 0, 1, 1</vt:lpwstr>
  </property>
</Properties>
</file>